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 АО ГЭС" sheetId="1" r:id="rId1"/>
    <sheet name="РГЭС ф-л АО ГЭС" sheetId="2" r:id="rId2"/>
    <sheet name="ПЭС ф-л АО ГЭС" sheetId="3" r:id="rId3"/>
  </sheets>
  <calcPr calcId="152511"/>
</workbook>
</file>

<file path=xl/calcChain.xml><?xml version="1.0" encoding="utf-8"?>
<calcChain xmlns="http://schemas.openxmlformats.org/spreadsheetml/2006/main">
  <c r="F15" i="3" l="1"/>
  <c r="K15" i="3" s="1"/>
  <c r="F13" i="3"/>
  <c r="K13" i="3" s="1"/>
  <c r="F11" i="3"/>
  <c r="K11" i="3" s="1"/>
  <c r="F9" i="3"/>
  <c r="K9" i="3" s="1"/>
  <c r="E136" i="2" l="1"/>
  <c r="F135" i="2"/>
  <c r="E135" i="2"/>
  <c r="D135" i="2"/>
  <c r="E130" i="2"/>
  <c r="F130" i="2" s="1"/>
  <c r="E104" i="2"/>
  <c r="F83" i="2"/>
  <c r="E83" i="2"/>
  <c r="E19" i="2"/>
  <c r="D19" i="2"/>
  <c r="D18" i="2"/>
  <c r="E17" i="2"/>
  <c r="D17" i="2"/>
  <c r="D15" i="2"/>
  <c r="E14" i="2"/>
  <c r="D14" i="2"/>
  <c r="D13" i="2"/>
  <c r="E12" i="2"/>
  <c r="D12" i="2"/>
  <c r="F9" i="2"/>
  <c r="E9" i="2"/>
  <c r="D9" i="2"/>
  <c r="D8" i="2"/>
  <c r="F6" i="2"/>
  <c r="E6" i="2"/>
  <c r="D6" i="2"/>
  <c r="F5" i="2"/>
  <c r="E5" i="2"/>
  <c r="D5" i="2"/>
</calcChain>
</file>

<file path=xl/sharedStrings.xml><?xml version="1.0" encoding="utf-8"?>
<sst xmlns="http://schemas.openxmlformats.org/spreadsheetml/2006/main" count="575" uniqueCount="377">
  <si>
    <t>по состоянию на 01.01.2018 г.</t>
  </si>
  <si>
    <t>№ п/п</t>
  </si>
  <si>
    <t>Наименование центра питания</t>
  </si>
  <si>
    <t>Uном, кВ</t>
  </si>
  <si>
    <t>Общая пропускная способность, МВт</t>
  </si>
  <si>
    <t>Факт.макс. Нагр., МВт</t>
  </si>
  <si>
    <t>Рмакс. по заключенным договорам тех.присоединения</t>
  </si>
  <si>
    <t>Профицит/дефицит мощности, МВт</t>
  </si>
  <si>
    <t>Источник ГПП</t>
  </si>
  <si>
    <t>Дата, время  максимума</t>
  </si>
  <si>
    <t>1.</t>
  </si>
  <si>
    <t>РПЖ-1, 2х1000 10/0,4кВ,5мкр.</t>
  </si>
  <si>
    <t>10кВ</t>
  </si>
  <si>
    <t>Обская,яч.103, 804</t>
  </si>
  <si>
    <t>в т.ч.0,4кВ</t>
  </si>
  <si>
    <t>2.</t>
  </si>
  <si>
    <t>РПЖ-2, 10/0,4кВ больн.к-с 2мкр. 2х400</t>
  </si>
  <si>
    <t xml:space="preserve"> Индустр., яч109,203</t>
  </si>
  <si>
    <t>3.</t>
  </si>
  <si>
    <t>РПЖ-3, 2х630 10/0,4кВ 7мкр.</t>
  </si>
  <si>
    <t>Обская, яч.705, 208</t>
  </si>
  <si>
    <t>4.</t>
  </si>
  <si>
    <t>РПЖ-4, 2х1000 10/0,4кВ,11мкр.</t>
  </si>
  <si>
    <t>Обская, яч.802,108</t>
  </si>
  <si>
    <t>5.</t>
  </si>
  <si>
    <t>РПЖ-5, 2х1000 10/0,4кВ,12мкр.</t>
  </si>
  <si>
    <t>Центральная,яч.309,409</t>
  </si>
  <si>
    <t>6.</t>
  </si>
  <si>
    <t>РПЖ-6,10/0,4кВ, 15мкр. 2х630</t>
  </si>
  <si>
    <t>Городская-5,яч.349,210</t>
  </si>
  <si>
    <t>7.</t>
  </si>
  <si>
    <t>РПЖ-7,10/0,4кВ 9мкр. 2х1000</t>
  </si>
  <si>
    <t>Городская-5,яч.105,452</t>
  </si>
  <si>
    <t>8.</t>
  </si>
  <si>
    <t>РПЖ-8.10/0,4кВ 2х1000</t>
  </si>
  <si>
    <t>Городская-5,яч.103,458</t>
  </si>
  <si>
    <t>9.</t>
  </si>
  <si>
    <t>РПЖ-9, 10/0,4кВ,10-А мкр. 2х1000</t>
  </si>
  <si>
    <t>Центр-106, Восток-234</t>
  </si>
  <si>
    <t>10.</t>
  </si>
  <si>
    <t>РПЖ-10,10/0,4кВ ул.Северная 2х630</t>
  </si>
  <si>
    <t>Индустр.-303,Восток-113</t>
  </si>
  <si>
    <t>11.</t>
  </si>
  <si>
    <t>РПЖ-11, 2х630 10/0,4кВ,МЖК</t>
  </si>
  <si>
    <t>Западная-яч.9,6</t>
  </si>
  <si>
    <t>12.</t>
  </si>
  <si>
    <t>РПЖ-12,
10/0,4кВ, квартал П-3 2х630</t>
  </si>
  <si>
    <t>Городская- 5-139,456</t>
  </si>
  <si>
    <t>13.</t>
  </si>
  <si>
    <t>РПЖ-13, 10/0,4кВ,8 мкр. 2х630</t>
  </si>
  <si>
    <t>Городская-5-107,450</t>
  </si>
  <si>
    <t xml:space="preserve">14. </t>
  </si>
  <si>
    <t>РПЖ-14, 10/0,4кВ компл.Мира. 2х1000</t>
  </si>
  <si>
    <t>Центральная-204, Индустриальная-211</t>
  </si>
  <si>
    <t>15.</t>
  </si>
  <si>
    <t>РПЖ-15,10/0,4кВ, 10-Б мкр. 2х630</t>
  </si>
  <si>
    <t>Западная-9,6</t>
  </si>
  <si>
    <t>16.</t>
  </si>
  <si>
    <t>РПЖ-16,10/0,4кВ, 1 мкр. 4х630</t>
  </si>
  <si>
    <t xml:space="preserve"> Индустриальная-410,106</t>
  </si>
  <si>
    <t>17.</t>
  </si>
  <si>
    <t>РПЖ-17,10/0,4кВ 2х630</t>
  </si>
  <si>
    <t xml:space="preserve"> Обская-510, 604</t>
  </si>
  <si>
    <t>18.</t>
  </si>
  <si>
    <t>РПЖ-18, 2х630 10/0,4кВ,Дел.центр</t>
  </si>
  <si>
    <t xml:space="preserve"> Обская-506,402</t>
  </si>
  <si>
    <t>19.</t>
  </si>
  <si>
    <t>РПЖ-19,10/0,4кВ, квартал 17. 2х1000</t>
  </si>
  <si>
    <t>Эмтор-107,208</t>
  </si>
  <si>
    <t>20.</t>
  </si>
  <si>
    <t>РПЖ-20, 10/0,4кВ, квартал 20. 2х630</t>
  </si>
  <si>
    <t>яч.107,207 ПС Колмаковская</t>
  </si>
  <si>
    <t>21.</t>
  </si>
  <si>
    <t>РПЖ-21.10/0,4кВ, Кв.Центральный. 2х1000</t>
  </si>
  <si>
    <t>Восток, Колмаковская</t>
  </si>
  <si>
    <t>расчетные данные</t>
  </si>
  <si>
    <t>22.</t>
  </si>
  <si>
    <t>РПЖ-22, 10/0,4кВ, квартал 22. 2х1000</t>
  </si>
  <si>
    <t>Городская-5-208,323</t>
  </si>
  <si>
    <t>23.</t>
  </si>
  <si>
    <t>РПЖ-23, 10/0,4кВ, квартал 23. 2х1000</t>
  </si>
  <si>
    <t>яч.103,203 ПС Колмаковская</t>
  </si>
  <si>
    <t>0,4кВ</t>
  </si>
  <si>
    <t>24.</t>
  </si>
  <si>
    <t>РПЖ-25(стр), квартал 25. 2х1000</t>
  </si>
  <si>
    <t>Колмаковская яч.114 214</t>
  </si>
  <si>
    <t>25.</t>
  </si>
  <si>
    <t>РПП-1, 6/0,4кВ, ЗПУ,пан.7. 2х400</t>
  </si>
  <si>
    <t>6кВ</t>
  </si>
  <si>
    <t>Нижневартовская-37,16</t>
  </si>
  <si>
    <t>26.</t>
  </si>
  <si>
    <t>РПП-2, 6/0,4кВ, ЗПУ, пан.19. 2х630.</t>
  </si>
  <si>
    <t>6 кВ</t>
  </si>
  <si>
    <t>Нижневартовская-14,33</t>
  </si>
  <si>
    <t>27.</t>
  </si>
  <si>
    <t>РПП-3, 6/0,4кВ,                                                                                                2х630</t>
  </si>
  <si>
    <t>Нижневартовская-35,12</t>
  </si>
  <si>
    <t>28.</t>
  </si>
  <si>
    <t>РПП-5,10/0,4кВ ЗПУ,пан.6. 2х630</t>
  </si>
  <si>
    <t>Индустриальная-112,207</t>
  </si>
  <si>
    <t>29.</t>
  </si>
  <si>
    <t>РПП-6, 6/0,4кВ, 2х630кВА</t>
  </si>
  <si>
    <t>Нижневартовская-17,22</t>
  </si>
  <si>
    <t>расч.данные</t>
  </si>
  <si>
    <t>30.</t>
  </si>
  <si>
    <t>РПП-7 (РП-1стр.)  панель 16, ЗПУ, 10/0,4кВ. 2х630</t>
  </si>
  <si>
    <t>ПС Западная, ф.5,12</t>
  </si>
  <si>
    <t>16.12.2015г.</t>
  </si>
  <si>
    <t>31.</t>
  </si>
  <si>
    <t>РП-10, 10/0,4кВ, СПУ, ОРС. 2х630</t>
  </si>
  <si>
    <t>Восток - 212,121</t>
  </si>
  <si>
    <t>32.</t>
  </si>
  <si>
    <t>РПП-12,6/0,4кВ, ЗПУ,пан.18. 2х1000</t>
  </si>
  <si>
    <t>Н-Варт-19,20</t>
  </si>
  <si>
    <t>33.</t>
  </si>
  <si>
    <t>2х630.  РП-29, 10/0,4кВ, пос.Энтузиастов</t>
  </si>
  <si>
    <t>Городская-5-361,204</t>
  </si>
  <si>
    <t>34.</t>
  </si>
  <si>
    <t>РП-СТПС, 10/0,4кВ, Магистраль.630,400</t>
  </si>
  <si>
    <t>Южная-20,27</t>
  </si>
  <si>
    <t>35.</t>
  </si>
  <si>
    <t>РП-Совхоз, 10/0,4кВ, 2х100</t>
  </si>
  <si>
    <t>Южная-25,22</t>
  </si>
  <si>
    <t>36.</t>
  </si>
  <si>
    <t>РП-Дагестан, 10/0,4кВ, Ст.Вартовск. 2х1000</t>
  </si>
  <si>
    <t>Обская-202,304</t>
  </si>
  <si>
    <t>37.</t>
  </si>
  <si>
    <t>РПП-2С, 10/0,4кВ, СПУ. 2х630</t>
  </si>
  <si>
    <t>Восток -101,226</t>
  </si>
  <si>
    <t>38.</t>
  </si>
  <si>
    <t>РП-3Х, 10/0,4кВ, кв.17П. 2х400.</t>
  </si>
  <si>
    <t>Южная-8,11</t>
  </si>
  <si>
    <t>39.</t>
  </si>
  <si>
    <t>ПС-35кв №1 с РПП-4, 35/6/0,4кВ. 2х6300, 2х630</t>
  </si>
  <si>
    <t>35кВ</t>
  </si>
  <si>
    <t>ГПП-7-Ф-6, Н-Варт оч.соор2</t>
  </si>
  <si>
    <t>40.</t>
  </si>
  <si>
    <t>ПС-35/6 кВ БИО, ЮЗПУ. 2х6300</t>
  </si>
  <si>
    <t>ГПП-7-Ф-2,1</t>
  </si>
  <si>
    <t>41.</t>
  </si>
  <si>
    <t>ПС-35/6кВ. Энергонефть, ЗПУ. 4000,6300</t>
  </si>
  <si>
    <t>Западная -Ф-2,3</t>
  </si>
  <si>
    <t>42.</t>
  </si>
  <si>
    <t>ПС-35/6 кВ Базовая 2х6300</t>
  </si>
  <si>
    <t>ГПП-7-Ф-3,4</t>
  </si>
  <si>
    <t>43.</t>
  </si>
  <si>
    <t>2х10000 ПС-35/10 кВ Котельная c РПЖ-1А (2х630)</t>
  </si>
  <si>
    <t>ГПП-7-Ф-4, ГПП-1-оч.соор-2</t>
  </si>
  <si>
    <t>27.12.2015г.</t>
  </si>
  <si>
    <t>44.</t>
  </si>
  <si>
    <t>ПС-35кВ Татра. 2х4000</t>
  </si>
  <si>
    <t>ГПП-3-Ф-2,3</t>
  </si>
  <si>
    <t>45.</t>
  </si>
  <si>
    <t>2х4000 ПС-35/6 кВ ПТВМ-2А</t>
  </si>
  <si>
    <t>46.</t>
  </si>
  <si>
    <t>2х6300 ПС-35/6 кВ Литейная</t>
  </si>
  <si>
    <t>47.</t>
  </si>
  <si>
    <t>ПС-35/10 кВ Тепловая. 2х10000</t>
  </si>
  <si>
    <t>ГПП-7-Ф-5,6</t>
  </si>
  <si>
    <t>48.</t>
  </si>
  <si>
    <t>2х6300 ПС-35/10 кВ Галина</t>
  </si>
  <si>
    <t>Западная-Ф-2,3</t>
  </si>
  <si>
    <t>49.</t>
  </si>
  <si>
    <t>2х4000 ПС-35/6 кВ Дивный</t>
  </si>
  <si>
    <t>ГПП-7-Ф-4,3</t>
  </si>
  <si>
    <t>50.</t>
  </si>
  <si>
    <t>2х6300 ПС-35кВ Совхозная</t>
  </si>
  <si>
    <t>Савкинская-Ф-2,4</t>
  </si>
  <si>
    <t>51.</t>
  </si>
  <si>
    <t>2х6300 ПС-35кВ КОС</t>
  </si>
  <si>
    <t>Восток,Западная</t>
  </si>
  <si>
    <t>52.</t>
  </si>
  <si>
    <t>ПС 35/10кВ "Котельная 3А". 2х10000</t>
  </si>
  <si>
    <t>Восток-(Водозабор-1,2)</t>
  </si>
  <si>
    <t>53.</t>
  </si>
  <si>
    <t>ПС 35кВ Юбилейная(стр.). 2х16000</t>
  </si>
  <si>
    <t xml:space="preserve">Анализ нагрузки центров питания 35кВ и ниже АО "Горэлектросеть" г.Нижневартовска. </t>
  </si>
  <si>
    <t>Наличие свободной для технологического присоединения мощности с дифференциацией по уровням напряжения.</t>
  </si>
  <si>
    <t>Наименование объекта центра питания, класс напряжения</t>
  </si>
  <si>
    <t>Количество установленных  трансформаторов и их мощность, МВА</t>
  </si>
  <si>
    <t>Текущий резерв мощности с учетом присоединенных потребителей, МВт</t>
  </si>
  <si>
    <t>Текущий резерв мощности с учетом присоединенных потребителей и заключенных договоров на ТП, МВт</t>
  </si>
  <si>
    <t>Планируемый резерв мощности на конец года с учетом присоединенных потребителей, заключенных договоров  и поданных заявок на ТП, МВт</t>
  </si>
  <si>
    <t>ПС 35/10кВ      "Город-1"</t>
  </si>
  <si>
    <t>2х6,3</t>
  </si>
  <si>
    <t>ПС 35/6кВ                "Город-2"</t>
  </si>
  <si>
    <t>2х10</t>
  </si>
  <si>
    <t>ПС 35/10кВ               "Город-3"</t>
  </si>
  <si>
    <t>ПС 35/10кВ "Дачная"</t>
  </si>
  <si>
    <t>ПС 35/6кВ              "ГТЭС-2"</t>
  </si>
  <si>
    <t>1х6,3</t>
  </si>
  <si>
    <t>ПС 35/6кВ "Аэропорт"</t>
  </si>
  <si>
    <t>2х4,0</t>
  </si>
  <si>
    <t>ПС35/6кВ                  "Причал"</t>
  </si>
  <si>
    <t>ПС 35/6кВ "Котельная-2"</t>
  </si>
  <si>
    <t>ПС 35/10кВ "Котельная-3"</t>
  </si>
  <si>
    <t>ПС 35/6кВ "Котельная-4"</t>
  </si>
  <si>
    <t>ПС 35/6кВ "Кирпичная"</t>
  </si>
  <si>
    <t>ПС 35/6кВ "Поселок"</t>
  </si>
  <si>
    <t>-3.402</t>
  </si>
  <si>
    <t>ПС 35/6кВ               "Лесная"</t>
  </si>
  <si>
    <t>ПС 35/10кВ          "Новоаганская"</t>
  </si>
  <si>
    <t>ПС 35/6кВ "Рославльская"</t>
  </si>
  <si>
    <t>2х6,3 + 2х10,0</t>
  </si>
  <si>
    <t>ТП-11</t>
  </si>
  <si>
    <t>2х630</t>
  </si>
  <si>
    <t>ТП-12</t>
  </si>
  <si>
    <t>ТП-13</t>
  </si>
  <si>
    <t>2х1000</t>
  </si>
  <si>
    <t>КТПН-14</t>
  </si>
  <si>
    <t>РП-1</t>
  </si>
  <si>
    <t>2х1000+2х630</t>
  </si>
  <si>
    <t>ТП-21</t>
  </si>
  <si>
    <t>ТП-22</t>
  </si>
  <si>
    <t>2х400</t>
  </si>
  <si>
    <t>ТП-23</t>
  </si>
  <si>
    <t>ТП-24</t>
  </si>
  <si>
    <t>ТП-25</t>
  </si>
  <si>
    <t>ТП-26</t>
  </si>
  <si>
    <t>ТП-31</t>
  </si>
  <si>
    <t>ТП-32</t>
  </si>
  <si>
    <t>ТП-33</t>
  </si>
  <si>
    <t>ТП-41</t>
  </si>
  <si>
    <t>ТП-42</t>
  </si>
  <si>
    <t>ТП-51</t>
  </si>
  <si>
    <t>ТП-53</t>
  </si>
  <si>
    <t>ТП-61</t>
  </si>
  <si>
    <t>ТП-62</t>
  </si>
  <si>
    <t>ТП-63</t>
  </si>
  <si>
    <t>ТП-64</t>
  </si>
  <si>
    <t>ТП-64А</t>
  </si>
  <si>
    <t>ТП-71</t>
  </si>
  <si>
    <t>ТП-72</t>
  </si>
  <si>
    <t>ТП-73</t>
  </si>
  <si>
    <t>ТП-74</t>
  </si>
  <si>
    <t>ТП-75</t>
  </si>
  <si>
    <t>2х160</t>
  </si>
  <si>
    <t>РП-2</t>
  </si>
  <si>
    <t>ТП-82</t>
  </si>
  <si>
    <t>ТП-81</t>
  </si>
  <si>
    <t>ТП-91</t>
  </si>
  <si>
    <t>ТП-92</t>
  </si>
  <si>
    <t>ТП-93</t>
  </si>
  <si>
    <t>ТП-94</t>
  </si>
  <si>
    <t>ТП-1001</t>
  </si>
  <si>
    <t>ТП-1002</t>
  </si>
  <si>
    <t>ТП-1003</t>
  </si>
  <si>
    <t>ТП-1004</t>
  </si>
  <si>
    <t>ТП-1005</t>
  </si>
  <si>
    <t>КТПН-1101</t>
  </si>
  <si>
    <t>КТПН-1102</t>
  </si>
  <si>
    <t>КТПН-2201</t>
  </si>
  <si>
    <t>КТПН-2202</t>
  </si>
  <si>
    <t>КТПН-2303</t>
  </si>
  <si>
    <t>КТПН-2304</t>
  </si>
  <si>
    <t>КТПН-101</t>
  </si>
  <si>
    <t>КТПН-102</t>
  </si>
  <si>
    <t>КТПН-103</t>
  </si>
  <si>
    <t>КТПН-103А</t>
  </si>
  <si>
    <t>КТПН-104</t>
  </si>
  <si>
    <t>КТПН-106</t>
  </si>
  <si>
    <t>КТПН-107</t>
  </si>
  <si>
    <t>КТПН-108</t>
  </si>
  <si>
    <t>КТПН-109</t>
  </si>
  <si>
    <t>КТПН-111</t>
  </si>
  <si>
    <t>КТПН-112</t>
  </si>
  <si>
    <t>КТПН-112а</t>
  </si>
  <si>
    <t>КТПН-114</t>
  </si>
  <si>
    <t>КТПН-115а</t>
  </si>
  <si>
    <t>КТПН-117</t>
  </si>
  <si>
    <t>КТПН-118</t>
  </si>
  <si>
    <t>КТПН-119</t>
  </si>
  <si>
    <t>КТПН-123</t>
  </si>
  <si>
    <t>КТПН-129</t>
  </si>
  <si>
    <t>КТПН-130</t>
  </si>
  <si>
    <t>КТПН-131</t>
  </si>
  <si>
    <t>КТПН-135</t>
  </si>
  <si>
    <t>КТПН-136</t>
  </si>
  <si>
    <t>КТПН-137</t>
  </si>
  <si>
    <t>КТПН-138</t>
  </si>
  <si>
    <t>КТПН-139</t>
  </si>
  <si>
    <t>КТПН-141</t>
  </si>
  <si>
    <t>КТПН-145</t>
  </si>
  <si>
    <t>КТПН-148</t>
  </si>
  <si>
    <t>КТПН-151</t>
  </si>
  <si>
    <t>КТПН-152</t>
  </si>
  <si>
    <t>КТПН-153</t>
  </si>
  <si>
    <t>КТПН-155</t>
  </si>
  <si>
    <t>2х250</t>
  </si>
  <si>
    <t>КТПН-157</t>
  </si>
  <si>
    <t>КТПН-160</t>
  </si>
  <si>
    <t>КТПН-161</t>
  </si>
  <si>
    <t>КТПН-169</t>
  </si>
  <si>
    <t>КТПН-170</t>
  </si>
  <si>
    <t>КТПН-171</t>
  </si>
  <si>
    <t>КТПН-76</t>
  </si>
  <si>
    <t>КТПН-36</t>
  </si>
  <si>
    <t>РП-3</t>
  </si>
  <si>
    <t>РП-11</t>
  </si>
  <si>
    <t>ТП-9</t>
  </si>
  <si>
    <t>КТПН-1</t>
  </si>
  <si>
    <t>КТПН-3</t>
  </si>
  <si>
    <t>КТПН-3А</t>
  </si>
  <si>
    <t>КТПН-5</t>
  </si>
  <si>
    <t>КТПН-6</t>
  </si>
  <si>
    <t>КТПН-9</t>
  </si>
  <si>
    <t>КТПН-9А</t>
  </si>
  <si>
    <t>КТПН-15</t>
  </si>
  <si>
    <t>КТПН-16</t>
  </si>
  <si>
    <t>КТПН-17</t>
  </si>
  <si>
    <t>КТПН-18</t>
  </si>
  <si>
    <t>ТП-18А</t>
  </si>
  <si>
    <t>КТПН-22</t>
  </si>
  <si>
    <t>КТПН-23</t>
  </si>
  <si>
    <t>КТПН-24</t>
  </si>
  <si>
    <t>КТПН-25А</t>
  </si>
  <si>
    <t>КТПН-26</t>
  </si>
  <si>
    <t>КТПН-26А</t>
  </si>
  <si>
    <t>КТПН-27</t>
  </si>
  <si>
    <t>КТПН-28</t>
  </si>
  <si>
    <t>КТПН-31</t>
  </si>
  <si>
    <t>КТПН-32</t>
  </si>
  <si>
    <t>КТПН-33</t>
  </si>
  <si>
    <t>КТПН-34</t>
  </si>
  <si>
    <t>КТПН-35</t>
  </si>
  <si>
    <t>КТПН-39</t>
  </si>
  <si>
    <t>КТПН-41</t>
  </si>
  <si>
    <t>КТПН-42</t>
  </si>
  <si>
    <t>КТПН-43</t>
  </si>
  <si>
    <t>КТПН-44</t>
  </si>
  <si>
    <t>КТПН-45</t>
  </si>
  <si>
    <t>КТПН-45А</t>
  </si>
  <si>
    <t>КТПН-46</t>
  </si>
  <si>
    <t>КТПН-47</t>
  </si>
  <si>
    <t>КТПН-49</t>
  </si>
  <si>
    <t>КТПН-55</t>
  </si>
  <si>
    <t>КТПН-56</t>
  </si>
  <si>
    <t>КТПН-57</t>
  </si>
  <si>
    <t>КТПН-59</t>
  </si>
  <si>
    <t>КТПН-62</t>
  </si>
  <si>
    <t>КТПН-62А</t>
  </si>
  <si>
    <t>КТПН-63</t>
  </si>
  <si>
    <t>КТПН-65</t>
  </si>
  <si>
    <t>КТПН-67</t>
  </si>
  <si>
    <t>КТПН-69</t>
  </si>
  <si>
    <t>КТПН-71</t>
  </si>
  <si>
    <t>КТПН-77</t>
  </si>
  <si>
    <t>КТПН-98</t>
  </si>
  <si>
    <t>КТПН-110</t>
  </si>
  <si>
    <t>КТПН-115</t>
  </si>
  <si>
    <t>КТПН-116</t>
  </si>
  <si>
    <t>ТП-14</t>
  </si>
  <si>
    <t>ТП-78</t>
  </si>
  <si>
    <t>1х400+1х250</t>
  </si>
  <si>
    <t>КТП-110</t>
  </si>
  <si>
    <t>1*630+1*400</t>
  </si>
  <si>
    <t>КТП-113</t>
  </si>
  <si>
    <t>КТП-140</t>
  </si>
  <si>
    <t>КТПН-147</t>
  </si>
  <si>
    <t>ТП-156</t>
  </si>
  <si>
    <t>РП-4</t>
  </si>
  <si>
    <t>КТПМ-60</t>
  </si>
  <si>
    <t>КТПН-68</t>
  </si>
  <si>
    <t>КТПН-79А</t>
  </si>
  <si>
    <t>КТПМ-100</t>
  </si>
  <si>
    <t xml:space="preserve">Сведения о наличии объема свободной для технологического присоединения мощности и об общей пропускной способности подстанций с дифференциацией по уровням напряжения на  01.01.2018г.  РГЭС ф-л АО "Горэлектросеть" </t>
  </si>
  <si>
    <t>№</t>
  </si>
  <si>
    <t>факт.макс. Нагр., МВт</t>
  </si>
  <si>
    <t>Источник (ГПП)</t>
  </si>
  <si>
    <t>дата, время  максимума</t>
  </si>
  <si>
    <t>ПС-35/6кВ №8 2х6300</t>
  </si>
  <si>
    <t>ПС-110/35/6кВ "Пойковская"</t>
  </si>
  <si>
    <t>ПС-35/6кВ №13 2х4000</t>
  </si>
  <si>
    <t>ПС-35/6кВ №14 2х4000</t>
  </si>
  <si>
    <t>ПС-35/6кВ "Больничная" 2х6300</t>
  </si>
  <si>
    <t xml:space="preserve">Анализ нагрузки центров питания 35кВ и ниже. Наличие свободной для технологического присоединения мощности с дифференциацией по уровням напряжения. </t>
  </si>
  <si>
    <t xml:space="preserve">ПЭС ф-л АО "Горэлектросеть"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</si>
</sst>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3" fillId="0" borderId="10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left"/>
    </xf>
    <xf numFmtId="2" fontId="3" fillId="0" borderId="10" xfId="0" applyNumberFormat="1" applyFont="1" applyFill="1" applyBorder="1" applyAlignment="1">
      <alignment horizontal="left"/>
    </xf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2" fontId="4" fillId="0" borderId="6" xfId="0" applyNumberFormat="1" applyFont="1" applyFill="1" applyBorder="1" applyAlignment="1">
      <alignment horizontal="left"/>
    </xf>
    <xf numFmtId="0" fontId="4" fillId="0" borderId="10" xfId="0" applyFont="1" applyFill="1" applyBorder="1" applyAlignment="1">
      <alignment horizontal="center"/>
    </xf>
    <xf numFmtId="0" fontId="4" fillId="0" borderId="16" xfId="0" applyFont="1" applyBorder="1"/>
    <xf numFmtId="0" fontId="4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2" fontId="4" fillId="0" borderId="16" xfId="0" applyNumberFormat="1" applyFont="1" applyFill="1" applyBorder="1" applyAlignment="1">
      <alignment horizontal="left"/>
    </xf>
    <xf numFmtId="0" fontId="3" fillId="0" borderId="2" xfId="0" applyFont="1" applyFill="1" applyBorder="1"/>
    <xf numFmtId="0" fontId="4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2" fontId="3" fillId="0" borderId="2" xfId="0" applyNumberFormat="1" applyFont="1" applyFill="1" applyBorder="1" applyAlignment="1">
      <alignment horizontal="left" vertical="center"/>
    </xf>
    <xf numFmtId="2" fontId="4" fillId="0" borderId="6" xfId="0" applyNumberFormat="1" applyFont="1" applyFill="1" applyBorder="1" applyAlignment="1">
      <alignment horizontal="left" vertical="center"/>
    </xf>
    <xf numFmtId="0" fontId="3" fillId="0" borderId="2" xfId="0" applyFont="1" applyBorder="1"/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2" fontId="3" fillId="0" borderId="2" xfId="0" applyNumberFormat="1" applyFont="1" applyFill="1" applyBorder="1" applyAlignment="1">
      <alignment horizontal="left"/>
    </xf>
    <xf numFmtId="0" fontId="3" fillId="0" borderId="10" xfId="0" applyFont="1" applyBorder="1"/>
    <xf numFmtId="0" fontId="4" fillId="0" borderId="10" xfId="0" applyFont="1" applyBorder="1" applyAlignment="1">
      <alignment horizontal="center"/>
    </xf>
    <xf numFmtId="2" fontId="3" fillId="0" borderId="10" xfId="0" applyNumberFormat="1" applyFont="1" applyFill="1" applyBorder="1" applyAlignment="1">
      <alignment horizontal="left" vertical="center"/>
    </xf>
    <xf numFmtId="0" fontId="3" fillId="0" borderId="10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0" borderId="6" xfId="0" applyFont="1" applyFill="1" applyBorder="1"/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4" fillId="0" borderId="16" xfId="0" applyFont="1" applyFill="1" applyBorder="1" applyAlignment="1">
      <alignment horizontal="left"/>
    </xf>
    <xf numFmtId="0" fontId="4" fillId="0" borderId="2" xfId="0" applyFont="1" applyBorder="1"/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2" fontId="3" fillId="0" borderId="14" xfId="0" applyNumberFormat="1" applyFont="1" applyFill="1" applyBorder="1" applyAlignment="1">
      <alignment horizontal="left"/>
    </xf>
    <xf numFmtId="0" fontId="3" fillId="0" borderId="6" xfId="0" applyFont="1" applyBorder="1" applyAlignment="1">
      <alignment horizontal="left"/>
    </xf>
    <xf numFmtId="0" fontId="4" fillId="0" borderId="10" xfId="0" applyFont="1" applyBorder="1"/>
    <xf numFmtId="0" fontId="4" fillId="0" borderId="10" xfId="0" applyFont="1" applyBorder="1" applyAlignment="1">
      <alignment horizontal="left"/>
    </xf>
    <xf numFmtId="2" fontId="4" fillId="0" borderId="10" xfId="0" applyNumberFormat="1" applyFont="1" applyFill="1" applyBorder="1" applyAlignment="1">
      <alignment horizontal="left"/>
    </xf>
    <xf numFmtId="0" fontId="3" fillId="0" borderId="16" xfId="0" applyFont="1" applyBorder="1"/>
    <xf numFmtId="0" fontId="3" fillId="0" borderId="16" xfId="0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2" fontId="3" fillId="0" borderId="16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/>
    </xf>
    <xf numFmtId="2" fontId="4" fillId="0" borderId="2" xfId="0" applyNumberFormat="1" applyFont="1" applyFill="1" applyBorder="1" applyAlignment="1">
      <alignment horizontal="left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0" fontId="4" fillId="0" borderId="10" xfId="0" applyFont="1" applyFill="1" applyBorder="1"/>
    <xf numFmtId="0" fontId="4" fillId="0" borderId="10" xfId="0" applyFont="1" applyFill="1" applyBorder="1" applyAlignment="1">
      <alignment horizontal="left"/>
    </xf>
    <xf numFmtId="0" fontId="3" fillId="0" borderId="16" xfId="0" applyFont="1" applyFill="1" applyBorder="1"/>
    <xf numFmtId="0" fontId="3" fillId="0" borderId="16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left"/>
    </xf>
    <xf numFmtId="2" fontId="3" fillId="0" borderId="14" xfId="0" applyNumberFormat="1" applyFont="1" applyFill="1" applyBorder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2" fontId="3" fillId="0" borderId="16" xfId="0" applyNumberFormat="1" applyFont="1" applyFill="1" applyBorder="1" applyAlignment="1">
      <alignment horizontal="left"/>
    </xf>
    <xf numFmtId="2" fontId="3" fillId="0" borderId="6" xfId="0" applyNumberFormat="1" applyFont="1" applyFill="1" applyBorder="1" applyAlignment="1">
      <alignment horizontal="left"/>
    </xf>
    <xf numFmtId="2" fontId="3" fillId="0" borderId="6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0" xfId="0" applyBorder="1"/>
    <xf numFmtId="0" fontId="0" fillId="0" borderId="2" xfId="0" applyBorder="1"/>
    <xf numFmtId="0" fontId="0" fillId="0" borderId="6" xfId="0" applyBorder="1"/>
    <xf numFmtId="0" fontId="0" fillId="0" borderId="16" xfId="0" applyBorder="1"/>
    <xf numFmtId="2" fontId="4" fillId="0" borderId="16" xfId="0" applyNumberFormat="1" applyFont="1" applyFill="1" applyBorder="1" applyAlignment="1">
      <alignment horizontal="left" vertical="center"/>
    </xf>
    <xf numFmtId="0" fontId="4" fillId="0" borderId="16" xfId="0" applyFont="1" applyFill="1" applyBorder="1"/>
    <xf numFmtId="0" fontId="4" fillId="0" borderId="16" xfId="0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left" vertical="center"/>
    </xf>
    <xf numFmtId="0" fontId="4" fillId="0" borderId="6" xfId="0" applyFont="1" applyBorder="1" applyAlignment="1"/>
    <xf numFmtId="0" fontId="4" fillId="0" borderId="6" xfId="0" applyFont="1" applyFill="1" applyBorder="1" applyAlignment="1"/>
    <xf numFmtId="2" fontId="4" fillId="0" borderId="10" xfId="0" applyNumberFormat="1" applyFont="1" applyFill="1" applyBorder="1" applyAlignment="1">
      <alignment horizontal="left" vertical="center"/>
    </xf>
    <xf numFmtId="0" fontId="5" fillId="0" borderId="0" xfId="0" applyFont="1"/>
    <xf numFmtId="0" fontId="1" fillId="0" borderId="0" xfId="0" applyFont="1"/>
    <xf numFmtId="164" fontId="4" fillId="0" borderId="14" xfId="0" applyNumberFormat="1" applyFont="1" applyBorder="1" applyAlignment="1">
      <alignment horizontal="center" vertical="center" wrapText="1"/>
    </xf>
    <xf numFmtId="165" fontId="4" fillId="0" borderId="14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165" fontId="0" fillId="0" borderId="14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14" fontId="4" fillId="0" borderId="17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4" fontId="4" fillId="0" borderId="28" xfId="0" applyNumberFormat="1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4" fontId="4" fillId="0" borderId="12" xfId="0" applyNumberFormat="1" applyFont="1" applyFill="1" applyBorder="1" applyAlignment="1">
      <alignment horizontal="center" vertical="center" wrapText="1"/>
    </xf>
    <xf numFmtId="14" fontId="4" fillId="0" borderId="17" xfId="0" applyNumberFormat="1" applyFont="1" applyFill="1" applyBorder="1" applyAlignment="1">
      <alignment horizontal="center" vertical="center" wrapText="1"/>
    </xf>
    <xf numFmtId="14" fontId="4" fillId="0" borderId="21" xfId="0" applyNumberFormat="1" applyFont="1" applyBorder="1" applyAlignment="1">
      <alignment horizontal="center" vertical="center" wrapText="1"/>
    </xf>
    <xf numFmtId="14" fontId="4" fillId="0" borderId="24" xfId="0" applyNumberFormat="1" applyFont="1" applyBorder="1" applyAlignment="1">
      <alignment horizontal="center" vertical="center" wrapText="1"/>
    </xf>
    <xf numFmtId="14" fontId="4" fillId="0" borderId="32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2" fontId="3" fillId="0" borderId="19" xfId="0" applyNumberFormat="1" applyFont="1" applyFill="1" applyBorder="1" applyAlignment="1">
      <alignment horizontal="center" vertical="center" wrapText="1"/>
    </xf>
    <xf numFmtId="2" fontId="3" fillId="0" borderId="26" xfId="0" applyNumberFormat="1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14" fontId="9" fillId="0" borderId="16" xfId="0" applyNumberFormat="1" applyFont="1" applyBorder="1" applyAlignment="1">
      <alignment horizontal="center" vertical="center" wrapText="1"/>
    </xf>
    <xf numFmtId="2" fontId="10" fillId="0" borderId="14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4"/>
  <sheetViews>
    <sheetView workbookViewId="0">
      <selection activeCell="E18" sqref="E18"/>
    </sheetView>
  </sheetViews>
  <sheetFormatPr defaultRowHeight="15" x14ac:dyDescent="0.25"/>
  <cols>
    <col min="1" max="1" width="5.5703125" customWidth="1"/>
    <col min="2" max="2" width="15.42578125" customWidth="1"/>
    <col min="3" max="3" width="9.28515625" customWidth="1"/>
    <col min="4" max="4" width="11.7109375" customWidth="1"/>
    <col min="5" max="5" width="13.85546875" customWidth="1"/>
    <col min="6" max="6" width="13.42578125" customWidth="1"/>
    <col min="7" max="7" width="15.140625" customWidth="1"/>
    <col min="8" max="8" width="12" customWidth="1"/>
    <col min="9" max="9" width="17.85546875" customWidth="1"/>
    <col min="10" max="10" width="14.140625" customWidth="1"/>
  </cols>
  <sheetData>
    <row r="2" spans="1:10" ht="17.25" x14ac:dyDescent="0.3">
      <c r="A2" s="86" t="s">
        <v>176</v>
      </c>
      <c r="B2" s="86"/>
      <c r="C2" s="86"/>
      <c r="D2" s="86"/>
      <c r="E2" s="86"/>
      <c r="F2" s="86"/>
      <c r="G2" s="86"/>
      <c r="H2" s="86"/>
      <c r="I2" s="86"/>
      <c r="J2" s="86"/>
    </row>
    <row r="3" spans="1:10" ht="17.25" x14ac:dyDescent="0.3">
      <c r="A3" s="86" t="s">
        <v>177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19.5" thickBot="1" x14ac:dyDescent="0.35">
      <c r="A4" s="75" t="s">
        <v>0</v>
      </c>
      <c r="B4" s="75"/>
      <c r="C4" s="74"/>
      <c r="D4" s="74"/>
      <c r="E4" s="74"/>
      <c r="F4" s="74"/>
      <c r="G4" s="74"/>
      <c r="H4" s="74"/>
      <c r="I4" s="74"/>
      <c r="J4" s="74"/>
    </row>
    <row r="5" spans="1:10" ht="47.25" customHeight="1" x14ac:dyDescent="0.25">
      <c r="A5" s="150" t="s">
        <v>1</v>
      </c>
      <c r="B5" s="120" t="s">
        <v>2</v>
      </c>
      <c r="C5" s="98"/>
      <c r="D5" s="152" t="s">
        <v>3</v>
      </c>
      <c r="E5" s="120" t="s">
        <v>4</v>
      </c>
      <c r="F5" s="120" t="s">
        <v>5</v>
      </c>
      <c r="G5" s="146" t="s">
        <v>6</v>
      </c>
      <c r="H5" s="148" t="s">
        <v>7</v>
      </c>
      <c r="I5" s="136" t="s">
        <v>8</v>
      </c>
      <c r="J5" s="144" t="s">
        <v>9</v>
      </c>
    </row>
    <row r="6" spans="1:10" ht="51.75" customHeight="1" thickBot="1" x14ac:dyDescent="0.3">
      <c r="A6" s="151"/>
      <c r="B6" s="95"/>
      <c r="C6" s="95"/>
      <c r="D6" s="153"/>
      <c r="E6" s="95"/>
      <c r="F6" s="116"/>
      <c r="G6" s="147"/>
      <c r="H6" s="149"/>
      <c r="I6" s="134"/>
      <c r="J6" s="145"/>
    </row>
    <row r="7" spans="1:10" ht="15.75" x14ac:dyDescent="0.25">
      <c r="A7" s="128" t="s">
        <v>10</v>
      </c>
      <c r="B7" s="120" t="s">
        <v>11</v>
      </c>
      <c r="C7" s="120"/>
      <c r="D7" s="14" t="s">
        <v>12</v>
      </c>
      <c r="E7" s="29">
        <v>10</v>
      </c>
      <c r="F7" s="16">
        <v>5.21</v>
      </c>
      <c r="G7" s="22">
        <v>0.32500000000000001</v>
      </c>
      <c r="H7" s="64">
        <v>4.4649999999999999</v>
      </c>
      <c r="I7" s="90" t="s">
        <v>13</v>
      </c>
      <c r="J7" s="92">
        <v>41668.791666666664</v>
      </c>
    </row>
    <row r="8" spans="1:10" ht="16.5" thickBot="1" x14ac:dyDescent="0.3">
      <c r="A8" s="118"/>
      <c r="B8" s="121"/>
      <c r="C8" s="121"/>
      <c r="D8" s="5" t="s">
        <v>14</v>
      </c>
      <c r="E8" s="6">
        <v>1.4</v>
      </c>
      <c r="F8" s="7">
        <v>0.8</v>
      </c>
      <c r="G8" s="8">
        <v>3.9E-2</v>
      </c>
      <c r="H8" s="65">
        <v>0.56099999999999983</v>
      </c>
      <c r="I8" s="91"/>
      <c r="J8" s="93"/>
    </row>
    <row r="9" spans="1:10" ht="15.75" x14ac:dyDescent="0.25">
      <c r="A9" s="127" t="s">
        <v>15</v>
      </c>
      <c r="B9" s="115" t="s">
        <v>16</v>
      </c>
      <c r="C9" s="115"/>
      <c r="D9" s="1" t="s">
        <v>12</v>
      </c>
      <c r="E9" s="9">
        <v>10</v>
      </c>
      <c r="F9" s="3">
        <v>3.766</v>
      </c>
      <c r="G9" s="4">
        <v>0.76900000000000002</v>
      </c>
      <c r="H9" s="63">
        <v>5.4649999999999999</v>
      </c>
      <c r="I9" s="102" t="s">
        <v>17</v>
      </c>
      <c r="J9" s="88">
        <v>41976.458333333336</v>
      </c>
    </row>
    <row r="10" spans="1:10" ht="16.5" thickBot="1" x14ac:dyDescent="0.3">
      <c r="A10" s="126"/>
      <c r="B10" s="116"/>
      <c r="C10" s="116"/>
      <c r="D10" s="10" t="s">
        <v>14</v>
      </c>
      <c r="E10" s="11">
        <v>0.56000000000000005</v>
      </c>
      <c r="F10" s="12">
        <v>0.39</v>
      </c>
      <c r="G10" s="13">
        <v>5.0000000000000001E-3</v>
      </c>
      <c r="H10" s="66">
        <v>0.16500000000000004</v>
      </c>
      <c r="I10" s="102"/>
      <c r="J10" s="89"/>
    </row>
    <row r="11" spans="1:10" ht="15.75" x14ac:dyDescent="0.25">
      <c r="A11" s="128" t="s">
        <v>18</v>
      </c>
      <c r="B11" s="120" t="s">
        <v>19</v>
      </c>
      <c r="C11" s="120"/>
      <c r="D11" s="14" t="s">
        <v>12</v>
      </c>
      <c r="E11" s="15">
        <v>10</v>
      </c>
      <c r="F11" s="16">
        <v>6.89</v>
      </c>
      <c r="G11" s="17">
        <v>0.27300000000000002</v>
      </c>
      <c r="H11" s="64">
        <v>2.8370000000000002</v>
      </c>
      <c r="I11" s="98" t="s">
        <v>20</v>
      </c>
      <c r="J11" s="92">
        <v>41970.791666666664</v>
      </c>
    </row>
    <row r="12" spans="1:10" ht="16.5" thickBot="1" x14ac:dyDescent="0.3">
      <c r="A12" s="118"/>
      <c r="B12" s="121"/>
      <c r="C12" s="121"/>
      <c r="D12" s="5" t="s">
        <v>14</v>
      </c>
      <c r="E12" s="6">
        <v>0.88200000000000001</v>
      </c>
      <c r="F12" s="7">
        <v>1.02</v>
      </c>
      <c r="G12" s="18">
        <v>1.425</v>
      </c>
      <c r="H12" s="65">
        <v>-1.5630000000000002</v>
      </c>
      <c r="I12" s="100"/>
      <c r="J12" s="93"/>
    </row>
    <row r="13" spans="1:10" ht="15.75" x14ac:dyDescent="0.25">
      <c r="A13" s="127" t="s">
        <v>21</v>
      </c>
      <c r="B13" s="115" t="s">
        <v>22</v>
      </c>
      <c r="C13" s="115"/>
      <c r="D13" s="23" t="s">
        <v>12</v>
      </c>
      <c r="E13" s="24">
        <v>10</v>
      </c>
      <c r="F13" s="26">
        <v>6.4850000000000003</v>
      </c>
      <c r="G13" s="4">
        <v>1.5029999999999999</v>
      </c>
      <c r="H13" s="63">
        <v>2.0119999999999996</v>
      </c>
      <c r="I13" s="87" t="s">
        <v>23</v>
      </c>
      <c r="J13" s="88">
        <v>41668.791666666664</v>
      </c>
    </row>
    <row r="14" spans="1:10" ht="16.5" thickBot="1" x14ac:dyDescent="0.3">
      <c r="A14" s="126"/>
      <c r="B14" s="116"/>
      <c r="C14" s="116"/>
      <c r="D14" s="10" t="s">
        <v>14</v>
      </c>
      <c r="E14" s="11">
        <v>1.4</v>
      </c>
      <c r="F14" s="12">
        <v>0.68600000000000005</v>
      </c>
      <c r="G14" s="13">
        <v>0</v>
      </c>
      <c r="H14" s="66">
        <v>0.71399999999999986</v>
      </c>
      <c r="I14" s="87"/>
      <c r="J14" s="89"/>
    </row>
    <row r="15" spans="1:10" ht="15.75" x14ac:dyDescent="0.25">
      <c r="A15" s="128" t="s">
        <v>24</v>
      </c>
      <c r="B15" s="119" t="s">
        <v>25</v>
      </c>
      <c r="C15" s="120"/>
      <c r="D15" s="19" t="s">
        <v>12</v>
      </c>
      <c r="E15" s="20">
        <v>10</v>
      </c>
      <c r="F15" s="16">
        <v>6.3860000000000001</v>
      </c>
      <c r="G15" s="17">
        <v>2.3420000000000001</v>
      </c>
      <c r="H15" s="64">
        <v>1.2719999999999998</v>
      </c>
      <c r="I15" s="98" t="s">
        <v>26</v>
      </c>
      <c r="J15" s="92">
        <v>41668.791666666664</v>
      </c>
    </row>
    <row r="16" spans="1:10" ht="16.5" thickBot="1" x14ac:dyDescent="0.3">
      <c r="A16" s="118"/>
      <c r="B16" s="121"/>
      <c r="C16" s="121"/>
      <c r="D16" s="5" t="s">
        <v>14</v>
      </c>
      <c r="E16" s="6">
        <v>1.4</v>
      </c>
      <c r="F16" s="7">
        <v>0.84</v>
      </c>
      <c r="G16" s="8">
        <v>0</v>
      </c>
      <c r="H16" s="65">
        <v>0.55999999999999994</v>
      </c>
      <c r="I16" s="100"/>
      <c r="J16" s="93"/>
    </row>
    <row r="17" spans="1:10" ht="15.75" x14ac:dyDescent="0.25">
      <c r="A17" s="127" t="s">
        <v>27</v>
      </c>
      <c r="B17" s="115" t="s">
        <v>28</v>
      </c>
      <c r="C17" s="115"/>
      <c r="D17" s="23" t="s">
        <v>12</v>
      </c>
      <c r="E17" s="24">
        <v>10</v>
      </c>
      <c r="F17" s="26">
        <v>6.3129999999999997</v>
      </c>
      <c r="G17" s="25">
        <v>0</v>
      </c>
      <c r="H17" s="63">
        <v>3.6870000000000003</v>
      </c>
      <c r="I17" s="112" t="s">
        <v>29</v>
      </c>
      <c r="J17" s="88">
        <v>41980.75</v>
      </c>
    </row>
    <row r="18" spans="1:10" ht="16.5" thickBot="1" x14ac:dyDescent="0.3">
      <c r="A18" s="126"/>
      <c r="B18" s="116"/>
      <c r="C18" s="116"/>
      <c r="D18" s="10" t="s">
        <v>14</v>
      </c>
      <c r="E18" s="11">
        <v>0.88200000000000001</v>
      </c>
      <c r="F18" s="12">
        <v>0.56999999999999995</v>
      </c>
      <c r="G18" s="13">
        <v>0</v>
      </c>
      <c r="H18" s="66">
        <v>0.31200000000000006</v>
      </c>
      <c r="I18" s="95"/>
      <c r="J18" s="89"/>
    </row>
    <row r="19" spans="1:10" ht="15.75" x14ac:dyDescent="0.25">
      <c r="A19" s="128" t="s">
        <v>30</v>
      </c>
      <c r="B19" s="120" t="s">
        <v>31</v>
      </c>
      <c r="C19" s="120"/>
      <c r="D19" s="19" t="s">
        <v>12</v>
      </c>
      <c r="E19" s="20">
        <v>10</v>
      </c>
      <c r="F19" s="21">
        <v>3.8039999999999998</v>
      </c>
      <c r="G19" s="17">
        <v>1.681</v>
      </c>
      <c r="H19" s="64">
        <v>4.5149999999999997</v>
      </c>
      <c r="I19" s="98" t="s">
        <v>32</v>
      </c>
      <c r="J19" s="92">
        <v>41669.791666666664</v>
      </c>
    </row>
    <row r="20" spans="1:10" ht="16.5" thickBot="1" x14ac:dyDescent="0.3">
      <c r="A20" s="118"/>
      <c r="B20" s="121"/>
      <c r="C20" s="121"/>
      <c r="D20" s="5" t="s">
        <v>14</v>
      </c>
      <c r="E20" s="6">
        <v>1.4</v>
      </c>
      <c r="F20" s="7">
        <v>0.42</v>
      </c>
      <c r="G20" s="8">
        <v>0</v>
      </c>
      <c r="H20" s="65">
        <v>0.98</v>
      </c>
      <c r="I20" s="100"/>
      <c r="J20" s="93"/>
    </row>
    <row r="21" spans="1:10" ht="15.75" x14ac:dyDescent="0.25">
      <c r="A21" s="127" t="s">
        <v>33</v>
      </c>
      <c r="B21" s="114" t="s">
        <v>34</v>
      </c>
      <c r="C21" s="114"/>
      <c r="D21" s="23" t="s">
        <v>12</v>
      </c>
      <c r="E21" s="28">
        <v>10</v>
      </c>
      <c r="F21" s="26">
        <v>4.97</v>
      </c>
      <c r="G21" s="25">
        <v>2.6</v>
      </c>
      <c r="H21" s="63">
        <v>2.4300000000000002</v>
      </c>
      <c r="I21" s="112" t="s">
        <v>35</v>
      </c>
      <c r="J21" s="88">
        <v>41964.791666666664</v>
      </c>
    </row>
    <row r="22" spans="1:10" ht="16.5" thickBot="1" x14ac:dyDescent="0.3">
      <c r="A22" s="126"/>
      <c r="B22" s="132"/>
      <c r="C22" s="132"/>
      <c r="D22" s="10" t="s">
        <v>14</v>
      </c>
      <c r="E22" s="11">
        <v>1.4</v>
      </c>
      <c r="F22" s="12">
        <v>1.2</v>
      </c>
      <c r="G22" s="67"/>
      <c r="H22" s="66">
        <v>0.19999999999999996</v>
      </c>
      <c r="I22" s="95"/>
      <c r="J22" s="89"/>
    </row>
    <row r="23" spans="1:10" ht="15.75" x14ac:dyDescent="0.25">
      <c r="A23" s="128" t="s">
        <v>36</v>
      </c>
      <c r="B23" s="120" t="s">
        <v>37</v>
      </c>
      <c r="C23" s="120"/>
      <c r="D23" s="19" t="s">
        <v>12</v>
      </c>
      <c r="E23" s="27">
        <v>10</v>
      </c>
      <c r="F23" s="21">
        <v>5.766</v>
      </c>
      <c r="G23" s="17">
        <v>0.83499999999999996</v>
      </c>
      <c r="H23" s="64">
        <v>3.399</v>
      </c>
      <c r="I23" s="98" t="s">
        <v>38</v>
      </c>
      <c r="J23" s="92">
        <v>41969.791666666664</v>
      </c>
    </row>
    <row r="24" spans="1:10" ht="16.5" thickBot="1" x14ac:dyDescent="0.3">
      <c r="A24" s="118"/>
      <c r="B24" s="121"/>
      <c r="C24" s="121"/>
      <c r="D24" s="5" t="s">
        <v>14</v>
      </c>
      <c r="E24" s="6">
        <v>1.4</v>
      </c>
      <c r="F24" s="7">
        <v>0.73</v>
      </c>
      <c r="G24" s="18"/>
      <c r="H24" s="65">
        <v>0.66999999999999993</v>
      </c>
      <c r="I24" s="100"/>
      <c r="J24" s="93"/>
    </row>
    <row r="25" spans="1:10" ht="15.75" x14ac:dyDescent="0.25">
      <c r="A25" s="127" t="s">
        <v>39</v>
      </c>
      <c r="B25" s="115" t="s">
        <v>40</v>
      </c>
      <c r="C25" s="115"/>
      <c r="D25" s="23" t="s">
        <v>12</v>
      </c>
      <c r="E25" s="28">
        <v>10</v>
      </c>
      <c r="F25" s="26">
        <v>3.016</v>
      </c>
      <c r="G25" s="25">
        <v>2.2029999999999998</v>
      </c>
      <c r="H25" s="63">
        <v>4.7810000000000006</v>
      </c>
      <c r="I25" s="112" t="s">
        <v>41</v>
      </c>
      <c r="J25" s="88">
        <v>41668.791666666664</v>
      </c>
    </row>
    <row r="26" spans="1:10" ht="16.5" thickBot="1" x14ac:dyDescent="0.3">
      <c r="A26" s="126"/>
      <c r="B26" s="116"/>
      <c r="C26" s="116"/>
      <c r="D26" s="10" t="s">
        <v>14</v>
      </c>
      <c r="E26" s="11">
        <v>0.88200000000000001</v>
      </c>
      <c r="F26" s="12">
        <v>0.18</v>
      </c>
      <c r="G26" s="13">
        <v>0</v>
      </c>
      <c r="H26" s="66">
        <v>0.70199999999999996</v>
      </c>
      <c r="I26" s="95"/>
      <c r="J26" s="89"/>
    </row>
    <row r="27" spans="1:10" ht="15.75" x14ac:dyDescent="0.25">
      <c r="A27" s="128" t="s">
        <v>42</v>
      </c>
      <c r="B27" s="120" t="s">
        <v>43</v>
      </c>
      <c r="C27" s="120"/>
      <c r="D27" s="19" t="s">
        <v>12</v>
      </c>
      <c r="E27" s="27">
        <v>10</v>
      </c>
      <c r="F27" s="21">
        <v>2.782</v>
      </c>
      <c r="G27" s="17">
        <v>0.499</v>
      </c>
      <c r="H27" s="64">
        <v>6.7190000000000003</v>
      </c>
      <c r="I27" s="96" t="s">
        <v>44</v>
      </c>
      <c r="J27" s="92">
        <v>41668.833333333336</v>
      </c>
    </row>
    <row r="28" spans="1:10" ht="16.5" thickBot="1" x14ac:dyDescent="0.3">
      <c r="A28" s="118"/>
      <c r="B28" s="121"/>
      <c r="C28" s="121"/>
      <c r="D28" s="5" t="s">
        <v>14</v>
      </c>
      <c r="E28" s="6">
        <v>0.88200000000000001</v>
      </c>
      <c r="F28" s="7">
        <v>0.76</v>
      </c>
      <c r="G28" s="8">
        <v>0</v>
      </c>
      <c r="H28" s="65">
        <v>0.122</v>
      </c>
      <c r="I28" s="97"/>
      <c r="J28" s="93"/>
    </row>
    <row r="29" spans="1:10" ht="15.75" x14ac:dyDescent="0.25">
      <c r="A29" s="127" t="s">
        <v>45</v>
      </c>
      <c r="B29" s="115" t="s">
        <v>46</v>
      </c>
      <c r="C29" s="115"/>
      <c r="D29" s="23" t="s">
        <v>12</v>
      </c>
      <c r="E29" s="28">
        <v>10</v>
      </c>
      <c r="F29" s="26">
        <v>5.3769999999999998</v>
      </c>
      <c r="G29" s="25">
        <v>1.236</v>
      </c>
      <c r="H29" s="63">
        <v>3.3870000000000005</v>
      </c>
      <c r="I29" s="112" t="s">
        <v>47</v>
      </c>
      <c r="J29" s="88">
        <v>41673.791666666664</v>
      </c>
    </row>
    <row r="30" spans="1:10" ht="16.5" thickBot="1" x14ac:dyDescent="0.3">
      <c r="A30" s="126"/>
      <c r="B30" s="116"/>
      <c r="C30" s="116"/>
      <c r="D30" s="10" t="s">
        <v>14</v>
      </c>
      <c r="E30" s="11">
        <v>0.88200000000000001</v>
      </c>
      <c r="F30" s="12">
        <v>0.9</v>
      </c>
      <c r="G30" s="13">
        <v>0</v>
      </c>
      <c r="H30" s="66">
        <v>-1.8000000000000016E-2</v>
      </c>
      <c r="I30" s="95"/>
      <c r="J30" s="89"/>
    </row>
    <row r="31" spans="1:10" ht="15.75" x14ac:dyDescent="0.25">
      <c r="A31" s="128" t="s">
        <v>48</v>
      </c>
      <c r="B31" s="120" t="s">
        <v>49</v>
      </c>
      <c r="C31" s="120"/>
      <c r="D31" s="19" t="s">
        <v>12</v>
      </c>
      <c r="E31" s="27">
        <v>10</v>
      </c>
      <c r="F31" s="21">
        <v>5.76</v>
      </c>
      <c r="G31" s="17">
        <v>2.2919999999999998</v>
      </c>
      <c r="H31" s="64">
        <v>1.9480000000000004</v>
      </c>
      <c r="I31" s="98" t="s">
        <v>50</v>
      </c>
      <c r="J31" s="92">
        <v>41668.791666666664</v>
      </c>
    </row>
    <row r="32" spans="1:10" ht="16.5" thickBot="1" x14ac:dyDescent="0.3">
      <c r="A32" s="118"/>
      <c r="B32" s="121"/>
      <c r="C32" s="121"/>
      <c r="D32" s="5" t="s">
        <v>14</v>
      </c>
      <c r="E32" s="6">
        <v>0.88200000000000001</v>
      </c>
      <c r="F32" s="7">
        <v>0.82</v>
      </c>
      <c r="G32" s="8">
        <v>0</v>
      </c>
      <c r="H32" s="65">
        <v>6.2000000000000055E-2</v>
      </c>
      <c r="I32" s="100"/>
      <c r="J32" s="93"/>
    </row>
    <row r="33" spans="1:10" ht="15.75" x14ac:dyDescent="0.25">
      <c r="A33" s="127" t="s">
        <v>51</v>
      </c>
      <c r="B33" s="115" t="s">
        <v>52</v>
      </c>
      <c r="C33" s="115"/>
      <c r="D33" s="23" t="s">
        <v>12</v>
      </c>
      <c r="E33" s="28">
        <v>10</v>
      </c>
      <c r="F33" s="26">
        <v>7.0190000000000001</v>
      </c>
      <c r="G33" s="4">
        <v>3.0720000000000001</v>
      </c>
      <c r="H33" s="63">
        <v>-9.1000000000000192E-2</v>
      </c>
      <c r="I33" s="112" t="s">
        <v>53</v>
      </c>
      <c r="J33" s="88">
        <v>41889.875</v>
      </c>
    </row>
    <row r="34" spans="1:10" ht="16.5" thickBot="1" x14ac:dyDescent="0.3">
      <c r="A34" s="126"/>
      <c r="B34" s="116"/>
      <c r="C34" s="116"/>
      <c r="D34" s="10" t="s">
        <v>14</v>
      </c>
      <c r="E34" s="11">
        <v>1.4</v>
      </c>
      <c r="F34" s="12">
        <v>1.1459999999999999</v>
      </c>
      <c r="G34" s="13">
        <v>0</v>
      </c>
      <c r="H34" s="66">
        <v>0.254</v>
      </c>
      <c r="I34" s="95"/>
      <c r="J34" s="89"/>
    </row>
    <row r="35" spans="1:10" ht="15.75" x14ac:dyDescent="0.25">
      <c r="A35" s="128" t="s">
        <v>54</v>
      </c>
      <c r="B35" s="120" t="s">
        <v>55</v>
      </c>
      <c r="C35" s="120"/>
      <c r="D35" s="19" t="s">
        <v>12</v>
      </c>
      <c r="E35" s="27">
        <v>10</v>
      </c>
      <c r="F35" s="21">
        <v>4.1260000000000003</v>
      </c>
      <c r="G35" s="17">
        <v>5.0999999999999997E-2</v>
      </c>
      <c r="H35" s="64">
        <v>5.8229999999999995</v>
      </c>
      <c r="I35" s="96" t="s">
        <v>56</v>
      </c>
      <c r="J35" s="92">
        <v>41669.833333333336</v>
      </c>
    </row>
    <row r="36" spans="1:10" ht="16.5" thickBot="1" x14ac:dyDescent="0.3">
      <c r="A36" s="118"/>
      <c r="B36" s="121"/>
      <c r="C36" s="121"/>
      <c r="D36" s="5" t="s">
        <v>14</v>
      </c>
      <c r="E36" s="6">
        <v>0.88200000000000001</v>
      </c>
      <c r="F36" s="7">
        <v>0.61</v>
      </c>
      <c r="G36" s="8">
        <v>1.4999999999999999E-2</v>
      </c>
      <c r="H36" s="65">
        <v>0.25700000000000001</v>
      </c>
      <c r="I36" s="97"/>
      <c r="J36" s="93"/>
    </row>
    <row r="37" spans="1:10" ht="15.75" x14ac:dyDescent="0.25">
      <c r="A37" s="127" t="s">
        <v>57</v>
      </c>
      <c r="B37" s="115" t="s">
        <v>58</v>
      </c>
      <c r="C37" s="115"/>
      <c r="D37" s="23" t="s">
        <v>12</v>
      </c>
      <c r="E37" s="28">
        <v>10</v>
      </c>
      <c r="F37" s="26">
        <v>4.9809999999999999</v>
      </c>
      <c r="G37" s="25">
        <v>1.177</v>
      </c>
      <c r="H37" s="63">
        <v>3.8420000000000001</v>
      </c>
      <c r="I37" s="87" t="s">
        <v>59</v>
      </c>
      <c r="J37" s="88">
        <v>41953.75</v>
      </c>
    </row>
    <row r="38" spans="1:10" ht="16.5" thickBot="1" x14ac:dyDescent="0.3">
      <c r="A38" s="126"/>
      <c r="B38" s="116"/>
      <c r="C38" s="116"/>
      <c r="D38" s="10" t="s">
        <v>14</v>
      </c>
      <c r="E38" s="11">
        <v>1.764</v>
      </c>
      <c r="F38" s="12">
        <v>0.77500000000000002</v>
      </c>
      <c r="G38" s="13">
        <v>3.5000000000000003E-2</v>
      </c>
      <c r="H38" s="66">
        <v>0.95399999999999996</v>
      </c>
      <c r="I38" s="87"/>
      <c r="J38" s="89"/>
    </row>
    <row r="39" spans="1:10" ht="15.75" x14ac:dyDescent="0.25">
      <c r="A39" s="128" t="s">
        <v>60</v>
      </c>
      <c r="B39" s="120" t="s">
        <v>61</v>
      </c>
      <c r="C39" s="120"/>
      <c r="D39" s="19" t="s">
        <v>12</v>
      </c>
      <c r="E39" s="27">
        <v>10</v>
      </c>
      <c r="F39" s="21">
        <v>2.6019999999999999</v>
      </c>
      <c r="G39" s="17">
        <v>2.1040000000000001</v>
      </c>
      <c r="H39" s="64">
        <v>5.2939999999999996</v>
      </c>
      <c r="I39" s="96" t="s">
        <v>62</v>
      </c>
      <c r="J39" s="92">
        <v>41971.708333333336</v>
      </c>
    </row>
    <row r="40" spans="1:10" ht="16.5" thickBot="1" x14ac:dyDescent="0.3">
      <c r="A40" s="118"/>
      <c r="B40" s="121"/>
      <c r="C40" s="121"/>
      <c r="D40" s="5" t="s">
        <v>14</v>
      </c>
      <c r="E40" s="6">
        <v>0.88200000000000001</v>
      </c>
      <c r="F40" s="7">
        <v>0.61199999999999999</v>
      </c>
      <c r="G40" s="8">
        <v>0</v>
      </c>
      <c r="H40" s="65">
        <v>0.27</v>
      </c>
      <c r="I40" s="97"/>
      <c r="J40" s="93"/>
    </row>
    <row r="41" spans="1:10" ht="15.75" x14ac:dyDescent="0.25">
      <c r="A41" s="127" t="s">
        <v>63</v>
      </c>
      <c r="B41" s="114" t="s">
        <v>64</v>
      </c>
      <c r="C41" s="114"/>
      <c r="D41" s="23" t="s">
        <v>12</v>
      </c>
      <c r="E41" s="28">
        <v>10</v>
      </c>
      <c r="F41" s="3">
        <v>4.4950000000000001</v>
      </c>
      <c r="G41" s="25">
        <v>1.357</v>
      </c>
      <c r="H41" s="63">
        <v>4.1479999999999997</v>
      </c>
      <c r="I41" s="87" t="s">
        <v>65</v>
      </c>
      <c r="J41" s="88">
        <v>41692.541666666664</v>
      </c>
    </row>
    <row r="42" spans="1:10" ht="16.5" thickBot="1" x14ac:dyDescent="0.3">
      <c r="A42" s="126"/>
      <c r="B42" s="132"/>
      <c r="C42" s="132"/>
      <c r="D42" s="10" t="s">
        <v>14</v>
      </c>
      <c r="E42" s="11">
        <v>0.88200000000000001</v>
      </c>
      <c r="F42" s="12">
        <v>0.1</v>
      </c>
      <c r="G42" s="13">
        <v>0</v>
      </c>
      <c r="H42" s="66">
        <v>0.78200000000000003</v>
      </c>
      <c r="I42" s="87"/>
      <c r="J42" s="89"/>
    </row>
    <row r="43" spans="1:10" ht="15.75" x14ac:dyDescent="0.25">
      <c r="A43" s="128" t="s">
        <v>66</v>
      </c>
      <c r="B43" s="120" t="s">
        <v>67</v>
      </c>
      <c r="C43" s="120"/>
      <c r="D43" s="19" t="s">
        <v>12</v>
      </c>
      <c r="E43" s="27">
        <v>10</v>
      </c>
      <c r="F43" s="21">
        <v>3.2589999999999999</v>
      </c>
      <c r="G43" s="17">
        <v>0.34100000000000003</v>
      </c>
      <c r="H43" s="64">
        <v>6.3999999999999995</v>
      </c>
      <c r="I43" s="96" t="s">
        <v>68</v>
      </c>
      <c r="J43" s="92">
        <v>41668.833333333336</v>
      </c>
    </row>
    <row r="44" spans="1:10" ht="16.5" thickBot="1" x14ac:dyDescent="0.3">
      <c r="A44" s="118"/>
      <c r="B44" s="121"/>
      <c r="C44" s="121"/>
      <c r="D44" s="5" t="s">
        <v>14</v>
      </c>
      <c r="E44" s="6">
        <v>1.4</v>
      </c>
      <c r="F44" s="7">
        <v>0.23499999999999999</v>
      </c>
      <c r="G44" s="8">
        <v>6.8000000000000005E-2</v>
      </c>
      <c r="H44" s="65">
        <v>1.097</v>
      </c>
      <c r="I44" s="97"/>
      <c r="J44" s="93"/>
    </row>
    <row r="45" spans="1:10" ht="15.75" x14ac:dyDescent="0.25">
      <c r="A45" s="125" t="s">
        <v>69</v>
      </c>
      <c r="B45" s="114" t="s">
        <v>70</v>
      </c>
      <c r="C45" s="114"/>
      <c r="D45" s="1" t="s">
        <v>12</v>
      </c>
      <c r="E45" s="2">
        <v>10</v>
      </c>
      <c r="F45" s="3">
        <v>1.0960000000000001</v>
      </c>
      <c r="G45" s="70">
        <v>0</v>
      </c>
      <c r="H45" s="63">
        <v>8.9039999999999999</v>
      </c>
      <c r="I45" s="102" t="s">
        <v>71</v>
      </c>
      <c r="J45" s="103">
        <v>41980.708333333336</v>
      </c>
    </row>
    <row r="46" spans="1:10" ht="16.5" thickBot="1" x14ac:dyDescent="0.3">
      <c r="A46" s="131"/>
      <c r="B46" s="132"/>
      <c r="C46" s="132"/>
      <c r="D46" s="68" t="s">
        <v>14</v>
      </c>
      <c r="E46" s="69">
        <v>0.88200000000000001</v>
      </c>
      <c r="F46" s="33">
        <v>0.38600000000000001</v>
      </c>
      <c r="G46" s="13">
        <v>0</v>
      </c>
      <c r="H46" s="66">
        <v>0.496</v>
      </c>
      <c r="I46" s="102"/>
      <c r="J46" s="104"/>
    </row>
    <row r="47" spans="1:10" ht="15.75" x14ac:dyDescent="0.25">
      <c r="A47" s="128" t="s">
        <v>72</v>
      </c>
      <c r="B47" s="120" t="s">
        <v>73</v>
      </c>
      <c r="C47" s="120"/>
      <c r="D47" s="19" t="s">
        <v>12</v>
      </c>
      <c r="E47" s="27">
        <v>10</v>
      </c>
      <c r="F47" s="16">
        <v>1.756</v>
      </c>
      <c r="G47" s="22">
        <v>1.3029999999999999</v>
      </c>
      <c r="H47" s="64">
        <v>6.9409999999999998</v>
      </c>
      <c r="I47" s="96" t="s">
        <v>74</v>
      </c>
      <c r="J47" s="92" t="s">
        <v>75</v>
      </c>
    </row>
    <row r="48" spans="1:10" ht="16.5" thickBot="1" x14ac:dyDescent="0.3">
      <c r="A48" s="118"/>
      <c r="B48" s="121"/>
      <c r="C48" s="121"/>
      <c r="D48" s="5" t="s">
        <v>14</v>
      </c>
      <c r="E48" s="6">
        <v>1.4</v>
      </c>
      <c r="F48" s="32">
        <v>0.91600000000000004</v>
      </c>
      <c r="G48" s="8">
        <v>0</v>
      </c>
      <c r="H48" s="65">
        <v>0.48399999999999987</v>
      </c>
      <c r="I48" s="97"/>
      <c r="J48" s="93"/>
    </row>
    <row r="49" spans="1:10" ht="15.75" x14ac:dyDescent="0.25">
      <c r="A49" s="125" t="s">
        <v>76</v>
      </c>
      <c r="B49" s="115" t="s">
        <v>77</v>
      </c>
      <c r="C49" s="115"/>
      <c r="D49" s="23" t="s">
        <v>12</v>
      </c>
      <c r="E49" s="28">
        <v>10</v>
      </c>
      <c r="F49" s="3">
        <v>0.48599999999999999</v>
      </c>
      <c r="G49" s="25">
        <v>0.51500000000000001</v>
      </c>
      <c r="H49" s="63">
        <v>8.9989999999999988</v>
      </c>
      <c r="I49" s="87" t="s">
        <v>78</v>
      </c>
      <c r="J49" s="88">
        <v>42354.833333333336</v>
      </c>
    </row>
    <row r="50" spans="1:10" ht="16.5" thickBot="1" x14ac:dyDescent="0.3">
      <c r="A50" s="126"/>
      <c r="B50" s="116"/>
      <c r="C50" s="116"/>
      <c r="D50" s="10" t="s">
        <v>14</v>
      </c>
      <c r="E50" s="11">
        <v>1.4</v>
      </c>
      <c r="F50" s="33">
        <v>0.3</v>
      </c>
      <c r="G50" s="13">
        <v>0.245</v>
      </c>
      <c r="H50" s="66">
        <v>0.85499999999999987</v>
      </c>
      <c r="I50" s="87"/>
      <c r="J50" s="89"/>
    </row>
    <row r="51" spans="1:10" ht="15.75" x14ac:dyDescent="0.25">
      <c r="A51" s="117" t="s">
        <v>79</v>
      </c>
      <c r="B51" s="120" t="s">
        <v>80</v>
      </c>
      <c r="C51" s="120"/>
      <c r="D51" s="19" t="s">
        <v>12</v>
      </c>
      <c r="E51" s="27">
        <v>10</v>
      </c>
      <c r="F51" s="16">
        <v>2.4849999999999999</v>
      </c>
      <c r="G51" s="17">
        <v>1.524</v>
      </c>
      <c r="H51" s="64">
        <v>5.9910000000000005</v>
      </c>
      <c r="I51" s="108" t="s">
        <v>81</v>
      </c>
      <c r="J51" s="92" t="s">
        <v>75</v>
      </c>
    </row>
    <row r="52" spans="1:10" ht="16.5" thickBot="1" x14ac:dyDescent="0.3">
      <c r="A52" s="118"/>
      <c r="B52" s="121"/>
      <c r="C52" s="121"/>
      <c r="D52" s="5" t="s">
        <v>82</v>
      </c>
      <c r="E52" s="6">
        <v>1.4</v>
      </c>
      <c r="F52" s="32">
        <v>0.58099999999999996</v>
      </c>
      <c r="G52" s="8">
        <v>1.264</v>
      </c>
      <c r="H52" s="65">
        <v>-0.44500000000000006</v>
      </c>
      <c r="I52" s="109"/>
      <c r="J52" s="93"/>
    </row>
    <row r="53" spans="1:10" ht="15.75" x14ac:dyDescent="0.25">
      <c r="A53" s="139" t="s">
        <v>83</v>
      </c>
      <c r="B53" s="133" t="s">
        <v>84</v>
      </c>
      <c r="C53" s="134"/>
      <c r="D53" s="23" t="s">
        <v>12</v>
      </c>
      <c r="E53" s="28">
        <v>10</v>
      </c>
      <c r="F53" s="26">
        <v>0</v>
      </c>
      <c r="G53" s="4">
        <v>0</v>
      </c>
      <c r="H53" s="63">
        <v>10</v>
      </c>
      <c r="I53" s="111" t="s">
        <v>85</v>
      </c>
      <c r="J53" s="107" t="s">
        <v>75</v>
      </c>
    </row>
    <row r="54" spans="1:10" ht="16.5" thickBot="1" x14ac:dyDescent="0.3">
      <c r="A54" s="139"/>
      <c r="B54" s="133"/>
      <c r="C54" s="134"/>
      <c r="D54" s="10" t="s">
        <v>14</v>
      </c>
      <c r="E54" s="11">
        <v>1.4</v>
      </c>
      <c r="F54" s="12">
        <v>0</v>
      </c>
      <c r="G54" s="13">
        <v>0</v>
      </c>
      <c r="H54" s="66">
        <v>1.4</v>
      </c>
      <c r="I54" s="111"/>
      <c r="J54" s="107"/>
    </row>
    <row r="55" spans="1:10" ht="15.75" x14ac:dyDescent="0.25">
      <c r="A55" s="117" t="s">
        <v>86</v>
      </c>
      <c r="B55" s="120" t="s">
        <v>87</v>
      </c>
      <c r="C55" s="120"/>
      <c r="D55" s="19" t="s">
        <v>88</v>
      </c>
      <c r="E55" s="27">
        <v>6</v>
      </c>
      <c r="F55" s="21">
        <v>2.3849999999999998</v>
      </c>
      <c r="G55" s="17">
        <v>0.59</v>
      </c>
      <c r="H55" s="64">
        <v>3.0250000000000004</v>
      </c>
      <c r="I55" s="96" t="s">
        <v>89</v>
      </c>
      <c r="J55" s="92">
        <v>41668.458333333336</v>
      </c>
    </row>
    <row r="56" spans="1:10" ht="16.5" thickBot="1" x14ac:dyDescent="0.3">
      <c r="A56" s="118"/>
      <c r="B56" s="121"/>
      <c r="C56" s="121"/>
      <c r="D56" s="5" t="s">
        <v>14</v>
      </c>
      <c r="E56" s="6">
        <v>0.56000000000000005</v>
      </c>
      <c r="F56" s="7">
        <v>0.2</v>
      </c>
      <c r="G56" s="8">
        <v>1.7000000000000001E-2</v>
      </c>
      <c r="H56" s="65">
        <v>0.34300000000000003</v>
      </c>
      <c r="I56" s="97"/>
      <c r="J56" s="93"/>
    </row>
    <row r="57" spans="1:10" ht="15.75" x14ac:dyDescent="0.25">
      <c r="A57" s="139" t="s">
        <v>90</v>
      </c>
      <c r="B57" s="115" t="s">
        <v>91</v>
      </c>
      <c r="C57" s="115"/>
      <c r="D57" s="23" t="s">
        <v>92</v>
      </c>
      <c r="E57" s="28">
        <v>6</v>
      </c>
      <c r="F57" s="26">
        <v>2.8879999999999999</v>
      </c>
      <c r="G57" s="25">
        <v>0.41299999999999998</v>
      </c>
      <c r="H57" s="63">
        <v>2.6990000000000003</v>
      </c>
      <c r="I57" s="87" t="s">
        <v>93</v>
      </c>
      <c r="J57" s="88">
        <v>41670.458333333336</v>
      </c>
    </row>
    <row r="58" spans="1:10" ht="16.5" thickBot="1" x14ac:dyDescent="0.3">
      <c r="A58" s="139"/>
      <c r="B58" s="116"/>
      <c r="C58" s="116"/>
      <c r="D58" s="10" t="s">
        <v>14</v>
      </c>
      <c r="E58" s="11">
        <v>0.88200000000000001</v>
      </c>
      <c r="F58" s="12">
        <v>0.39100000000000001</v>
      </c>
      <c r="G58" s="13">
        <v>1.4E-2</v>
      </c>
      <c r="H58" s="66">
        <v>0.47699999999999998</v>
      </c>
      <c r="I58" s="87"/>
      <c r="J58" s="89"/>
    </row>
    <row r="59" spans="1:10" ht="15.75" x14ac:dyDescent="0.25">
      <c r="A59" s="129" t="s">
        <v>94</v>
      </c>
      <c r="B59" s="140" t="s">
        <v>95</v>
      </c>
      <c r="C59" s="141"/>
      <c r="D59" s="19" t="s">
        <v>88</v>
      </c>
      <c r="E59" s="27">
        <v>6</v>
      </c>
      <c r="F59" s="16">
        <v>5.4290000000000003</v>
      </c>
      <c r="G59" s="17">
        <v>0.17100000000000001</v>
      </c>
      <c r="H59" s="64">
        <v>0.39999999999999969</v>
      </c>
      <c r="I59" s="108" t="s">
        <v>96</v>
      </c>
      <c r="J59" s="105">
        <v>41668.5</v>
      </c>
    </row>
    <row r="60" spans="1:10" ht="16.5" thickBot="1" x14ac:dyDescent="0.3">
      <c r="A60" s="130"/>
      <c r="B60" s="142"/>
      <c r="C60" s="143"/>
      <c r="D60" s="71" t="s">
        <v>14</v>
      </c>
      <c r="E60" s="6">
        <v>0.88200000000000001</v>
      </c>
      <c r="F60" s="72">
        <v>0.13500000000000001</v>
      </c>
      <c r="G60" s="8">
        <v>0.04</v>
      </c>
      <c r="H60" s="65">
        <v>0.70699999999999996</v>
      </c>
      <c r="I60" s="109"/>
      <c r="J60" s="106"/>
    </row>
    <row r="61" spans="1:10" ht="15.75" x14ac:dyDescent="0.25">
      <c r="A61" s="113" t="s">
        <v>97</v>
      </c>
      <c r="B61" s="114" t="s">
        <v>98</v>
      </c>
      <c r="C61" s="115"/>
      <c r="D61" s="23" t="s">
        <v>12</v>
      </c>
      <c r="E61" s="28">
        <v>10</v>
      </c>
      <c r="F61" s="3">
        <v>3.782</v>
      </c>
      <c r="G61" s="25">
        <v>0.78900000000000003</v>
      </c>
      <c r="H61" s="63">
        <v>5.4290000000000003</v>
      </c>
      <c r="I61" s="94" t="s">
        <v>99</v>
      </c>
      <c r="J61" s="88">
        <v>41669.416666666664</v>
      </c>
    </row>
    <row r="62" spans="1:10" ht="16.5" thickBot="1" x14ac:dyDescent="0.3">
      <c r="A62" s="113"/>
      <c r="B62" s="116"/>
      <c r="C62" s="116"/>
      <c r="D62" s="10" t="s">
        <v>14</v>
      </c>
      <c r="E62" s="11">
        <v>0.88200000000000001</v>
      </c>
      <c r="F62" s="33">
        <v>0.09</v>
      </c>
      <c r="G62" s="13">
        <v>2.5000000000000001E-2</v>
      </c>
      <c r="H62" s="66">
        <v>0.76700000000000002</v>
      </c>
      <c r="I62" s="110"/>
      <c r="J62" s="89"/>
    </row>
    <row r="63" spans="1:10" ht="15.75" x14ac:dyDescent="0.25">
      <c r="A63" s="129" t="s">
        <v>100</v>
      </c>
      <c r="B63" s="135" t="s">
        <v>101</v>
      </c>
      <c r="C63" s="136"/>
      <c r="D63" s="19" t="s">
        <v>92</v>
      </c>
      <c r="E63" s="27">
        <v>6</v>
      </c>
      <c r="F63" s="21">
        <v>1.26</v>
      </c>
      <c r="G63" s="17">
        <v>0.27</v>
      </c>
      <c r="H63" s="64">
        <v>4.4700000000000006</v>
      </c>
      <c r="I63" s="90" t="s">
        <v>102</v>
      </c>
      <c r="J63" s="105" t="s">
        <v>103</v>
      </c>
    </row>
    <row r="64" spans="1:10" ht="16.5" thickBot="1" x14ac:dyDescent="0.3">
      <c r="A64" s="130"/>
      <c r="B64" s="137"/>
      <c r="C64" s="138"/>
      <c r="D64" s="5" t="s">
        <v>14</v>
      </c>
      <c r="E64" s="6">
        <v>0.88200000000000001</v>
      </c>
      <c r="F64" s="7">
        <v>0.21</v>
      </c>
      <c r="G64" s="8">
        <v>0</v>
      </c>
      <c r="H64" s="65">
        <v>0.67200000000000004</v>
      </c>
      <c r="I64" s="91"/>
      <c r="J64" s="106"/>
    </row>
    <row r="65" spans="1:10" ht="15.75" x14ac:dyDescent="0.25">
      <c r="A65" s="113" t="s">
        <v>104</v>
      </c>
      <c r="B65" s="133" t="s">
        <v>105</v>
      </c>
      <c r="C65" s="134"/>
      <c r="D65" s="40" t="s">
        <v>12</v>
      </c>
      <c r="E65" s="24">
        <v>10</v>
      </c>
      <c r="F65" s="26">
        <v>0.16500000000000001</v>
      </c>
      <c r="G65" s="25">
        <v>0.76900000000000002</v>
      </c>
      <c r="H65" s="63">
        <v>9.0660000000000007</v>
      </c>
      <c r="I65" s="102" t="s">
        <v>106</v>
      </c>
      <c r="J65" s="107" t="s">
        <v>107</v>
      </c>
    </row>
    <row r="66" spans="1:10" ht="16.5" thickBot="1" x14ac:dyDescent="0.3">
      <c r="A66" s="113"/>
      <c r="B66" s="133"/>
      <c r="C66" s="134"/>
      <c r="D66" s="10" t="s">
        <v>14</v>
      </c>
      <c r="E66" s="11">
        <v>0.88200000000000001</v>
      </c>
      <c r="F66" s="12">
        <v>0</v>
      </c>
      <c r="G66" s="13">
        <v>0</v>
      </c>
      <c r="H66" s="66">
        <v>0.88200000000000001</v>
      </c>
      <c r="I66" s="102"/>
      <c r="J66" s="107"/>
    </row>
    <row r="67" spans="1:10" ht="15.75" x14ac:dyDescent="0.25">
      <c r="A67" s="117" t="s">
        <v>108</v>
      </c>
      <c r="B67" s="119" t="s">
        <v>109</v>
      </c>
      <c r="C67" s="120"/>
      <c r="D67" s="19" t="s">
        <v>12</v>
      </c>
      <c r="E67" s="27">
        <v>10</v>
      </c>
      <c r="F67" s="16">
        <v>2.6440000000000001</v>
      </c>
      <c r="G67" s="17">
        <v>1.4730000000000001</v>
      </c>
      <c r="H67" s="64">
        <v>5.883</v>
      </c>
      <c r="I67" s="96" t="s">
        <v>110</v>
      </c>
      <c r="J67" s="92">
        <v>41897.416666666664</v>
      </c>
    </row>
    <row r="68" spans="1:10" ht="16.5" thickBot="1" x14ac:dyDescent="0.3">
      <c r="A68" s="118"/>
      <c r="B68" s="121"/>
      <c r="C68" s="121"/>
      <c r="D68" s="5" t="s">
        <v>14</v>
      </c>
      <c r="E68" s="6">
        <v>0.88200000000000001</v>
      </c>
      <c r="F68" s="32">
        <v>0.124</v>
      </c>
      <c r="G68" s="8">
        <v>0</v>
      </c>
      <c r="H68" s="65">
        <v>0.75800000000000001</v>
      </c>
      <c r="I68" s="97"/>
      <c r="J68" s="93"/>
    </row>
    <row r="69" spans="1:10" ht="15.75" x14ac:dyDescent="0.25">
      <c r="A69" s="125" t="s">
        <v>111</v>
      </c>
      <c r="B69" s="114" t="s">
        <v>112</v>
      </c>
      <c r="C69" s="114"/>
      <c r="D69" s="1" t="s">
        <v>92</v>
      </c>
      <c r="E69" s="2">
        <v>6</v>
      </c>
      <c r="F69" s="3">
        <v>3.5830000000000002</v>
      </c>
      <c r="G69" s="25">
        <v>0.72699999999999998</v>
      </c>
      <c r="H69" s="63">
        <v>1.69</v>
      </c>
      <c r="I69" s="102" t="s">
        <v>113</v>
      </c>
      <c r="J69" s="103">
        <v>41981.666666666664</v>
      </c>
    </row>
    <row r="70" spans="1:10" ht="16.5" thickBot="1" x14ac:dyDescent="0.3">
      <c r="A70" s="131"/>
      <c r="B70" s="132"/>
      <c r="C70" s="132"/>
      <c r="D70" s="68" t="s">
        <v>14</v>
      </c>
      <c r="E70" s="69">
        <v>1.4</v>
      </c>
      <c r="F70" s="33">
        <v>0.35</v>
      </c>
      <c r="G70" s="13">
        <v>0.14499999999999999</v>
      </c>
      <c r="H70" s="66">
        <v>0.9049999999999998</v>
      </c>
      <c r="I70" s="102"/>
      <c r="J70" s="104"/>
    </row>
    <row r="71" spans="1:10" ht="15.75" x14ac:dyDescent="0.25">
      <c r="A71" s="117" t="s">
        <v>114</v>
      </c>
      <c r="B71" s="119" t="s">
        <v>115</v>
      </c>
      <c r="C71" s="120"/>
      <c r="D71" s="19" t="s">
        <v>12</v>
      </c>
      <c r="E71" s="27">
        <v>10</v>
      </c>
      <c r="F71" s="21">
        <v>3.706</v>
      </c>
      <c r="G71" s="17">
        <v>1.34</v>
      </c>
      <c r="H71" s="64">
        <v>4.9540000000000006</v>
      </c>
      <c r="I71" s="96" t="s">
        <v>116</v>
      </c>
      <c r="J71" s="92">
        <v>41668.791666666664</v>
      </c>
    </row>
    <row r="72" spans="1:10" ht="16.5" thickBot="1" x14ac:dyDescent="0.3">
      <c r="A72" s="118"/>
      <c r="B72" s="121"/>
      <c r="C72" s="121"/>
      <c r="D72" s="5" t="s">
        <v>14</v>
      </c>
      <c r="E72" s="6">
        <v>0.88200000000000001</v>
      </c>
      <c r="F72" s="7">
        <v>0.4</v>
      </c>
      <c r="G72" s="8">
        <v>0</v>
      </c>
      <c r="H72" s="65">
        <v>0.48199999999999998</v>
      </c>
      <c r="I72" s="97"/>
      <c r="J72" s="93"/>
    </row>
    <row r="73" spans="1:10" ht="15.75" x14ac:dyDescent="0.25">
      <c r="A73" s="125" t="s">
        <v>117</v>
      </c>
      <c r="B73" s="114" t="s">
        <v>118</v>
      </c>
      <c r="C73" s="115"/>
      <c r="D73" s="23" t="s">
        <v>12</v>
      </c>
      <c r="E73" s="28">
        <v>10</v>
      </c>
      <c r="F73" s="26">
        <v>3.02</v>
      </c>
      <c r="G73" s="25">
        <v>0.57199999999999995</v>
      </c>
      <c r="H73" s="63">
        <v>6.4080000000000004</v>
      </c>
      <c r="I73" s="87" t="s">
        <v>119</v>
      </c>
      <c r="J73" s="88">
        <v>42354.666666666664</v>
      </c>
    </row>
    <row r="74" spans="1:10" ht="16.5" thickBot="1" x14ac:dyDescent="0.3">
      <c r="A74" s="126"/>
      <c r="B74" s="116"/>
      <c r="C74" s="116"/>
      <c r="D74" s="10" t="s">
        <v>14</v>
      </c>
      <c r="E74" s="11">
        <v>0.56000000000000005</v>
      </c>
      <c r="F74" s="12">
        <v>0.2</v>
      </c>
      <c r="G74" s="13">
        <v>0</v>
      </c>
      <c r="H74" s="66">
        <v>0.36000000000000004</v>
      </c>
      <c r="I74" s="87"/>
      <c r="J74" s="89"/>
    </row>
    <row r="75" spans="1:10" ht="15.75" x14ac:dyDescent="0.25">
      <c r="A75" s="117" t="s">
        <v>120</v>
      </c>
      <c r="B75" s="119" t="s">
        <v>121</v>
      </c>
      <c r="C75" s="120"/>
      <c r="D75" s="19" t="s">
        <v>12</v>
      </c>
      <c r="E75" s="27">
        <v>10</v>
      </c>
      <c r="F75" s="21">
        <v>4.7279999999999998</v>
      </c>
      <c r="G75" s="17">
        <v>0.78500000000000003</v>
      </c>
      <c r="H75" s="64">
        <v>4.4870000000000001</v>
      </c>
      <c r="I75" s="96" t="s">
        <v>122</v>
      </c>
      <c r="J75" s="92">
        <v>41976.833333333336</v>
      </c>
    </row>
    <row r="76" spans="1:10" ht="16.5" thickBot="1" x14ac:dyDescent="0.3">
      <c r="A76" s="118"/>
      <c r="B76" s="121"/>
      <c r="C76" s="121"/>
      <c r="D76" s="5" t="s">
        <v>14</v>
      </c>
      <c r="E76" s="6">
        <v>0.14000000000000001</v>
      </c>
      <c r="F76" s="7">
        <v>0</v>
      </c>
      <c r="G76" s="8">
        <v>0</v>
      </c>
      <c r="H76" s="65">
        <v>0.14000000000000001</v>
      </c>
      <c r="I76" s="97"/>
      <c r="J76" s="93"/>
    </row>
    <row r="77" spans="1:10" ht="15.75" x14ac:dyDescent="0.25">
      <c r="A77" s="125" t="s">
        <v>123</v>
      </c>
      <c r="B77" s="114" t="s">
        <v>124</v>
      </c>
      <c r="C77" s="115"/>
      <c r="D77" s="23" t="s">
        <v>12</v>
      </c>
      <c r="E77" s="28">
        <v>10</v>
      </c>
      <c r="F77" s="3">
        <v>1.4530000000000001</v>
      </c>
      <c r="G77" s="25">
        <v>1.288</v>
      </c>
      <c r="H77" s="63">
        <v>7.2590000000000003</v>
      </c>
      <c r="I77" s="87" t="s">
        <v>125</v>
      </c>
      <c r="J77" s="88">
        <v>41972.75</v>
      </c>
    </row>
    <row r="78" spans="1:10" ht="16.5" thickBot="1" x14ac:dyDescent="0.3">
      <c r="A78" s="126"/>
      <c r="B78" s="116"/>
      <c r="C78" s="116"/>
      <c r="D78" s="10" t="s">
        <v>14</v>
      </c>
      <c r="E78" s="11">
        <v>1.4</v>
      </c>
      <c r="F78" s="33">
        <v>0.4</v>
      </c>
      <c r="G78" s="13">
        <v>1.05</v>
      </c>
      <c r="H78" s="66">
        <v>-5.0000000000000155E-2</v>
      </c>
      <c r="I78" s="87"/>
      <c r="J78" s="89"/>
    </row>
    <row r="79" spans="1:10" ht="15.75" x14ac:dyDescent="0.25">
      <c r="A79" s="117" t="s">
        <v>126</v>
      </c>
      <c r="B79" s="119" t="s">
        <v>127</v>
      </c>
      <c r="C79" s="120"/>
      <c r="D79" s="19" t="s">
        <v>12</v>
      </c>
      <c r="E79" s="27">
        <v>10</v>
      </c>
      <c r="F79" s="21">
        <v>1.6990000000000001</v>
      </c>
      <c r="G79" s="17">
        <v>2.88</v>
      </c>
      <c r="H79" s="64">
        <v>5.4210000000000003</v>
      </c>
      <c r="I79" s="96" t="s">
        <v>128</v>
      </c>
      <c r="J79" s="92">
        <v>41669.458333333336</v>
      </c>
    </row>
    <row r="80" spans="1:10" ht="16.5" thickBot="1" x14ac:dyDescent="0.3">
      <c r="A80" s="118"/>
      <c r="B80" s="121"/>
      <c r="C80" s="121"/>
      <c r="D80" s="5" t="s">
        <v>14</v>
      </c>
      <c r="E80" s="6">
        <v>0.88200000000000001</v>
      </c>
      <c r="F80" s="7">
        <v>0.8</v>
      </c>
      <c r="G80" s="8">
        <v>0</v>
      </c>
      <c r="H80" s="65">
        <v>8.1999999999999962E-2</v>
      </c>
      <c r="I80" s="97"/>
      <c r="J80" s="93"/>
    </row>
    <row r="81" spans="1:10" ht="15.75" x14ac:dyDescent="0.25">
      <c r="A81" s="125" t="s">
        <v>129</v>
      </c>
      <c r="B81" s="114" t="s">
        <v>130</v>
      </c>
      <c r="C81" s="115"/>
      <c r="D81" s="23" t="s">
        <v>12</v>
      </c>
      <c r="E81" s="28">
        <v>10</v>
      </c>
      <c r="F81" s="26">
        <v>2.4430000000000001</v>
      </c>
      <c r="G81" s="25">
        <v>0.436</v>
      </c>
      <c r="H81" s="63">
        <v>7.1210000000000004</v>
      </c>
      <c r="I81" s="87" t="s">
        <v>131</v>
      </c>
      <c r="J81" s="88">
        <v>41990.833333333336</v>
      </c>
    </row>
    <row r="82" spans="1:10" ht="16.5" thickBot="1" x14ac:dyDescent="0.3">
      <c r="A82" s="126"/>
      <c r="B82" s="116"/>
      <c r="C82" s="116"/>
      <c r="D82" s="10" t="s">
        <v>14</v>
      </c>
      <c r="E82" s="11">
        <v>0.56000000000000005</v>
      </c>
      <c r="F82" s="12">
        <v>0.1</v>
      </c>
      <c r="G82" s="13">
        <v>0.04</v>
      </c>
      <c r="H82" s="66">
        <v>0.4200000000000001</v>
      </c>
      <c r="I82" s="87"/>
      <c r="J82" s="89"/>
    </row>
    <row r="83" spans="1:10" ht="15.75" x14ac:dyDescent="0.25">
      <c r="A83" s="129" t="s">
        <v>132</v>
      </c>
      <c r="B83" s="119" t="s">
        <v>133</v>
      </c>
      <c r="C83" s="120"/>
      <c r="D83" s="19" t="s">
        <v>134</v>
      </c>
      <c r="E83" s="27">
        <v>0</v>
      </c>
      <c r="F83" s="21">
        <v>0</v>
      </c>
      <c r="G83" s="22">
        <v>0</v>
      </c>
      <c r="H83" s="64">
        <v>0</v>
      </c>
      <c r="I83" s="96" t="s">
        <v>135</v>
      </c>
      <c r="J83" s="92">
        <v>41683.416666666664</v>
      </c>
    </row>
    <row r="84" spans="1:10" ht="15.75" x14ac:dyDescent="0.25">
      <c r="A84" s="113"/>
      <c r="B84" s="124"/>
      <c r="C84" s="124"/>
      <c r="D84" s="35" t="s">
        <v>92</v>
      </c>
      <c r="E84" s="36">
        <v>6.3</v>
      </c>
      <c r="F84" s="37">
        <v>4.4420000000000002</v>
      </c>
      <c r="G84" s="38">
        <v>0.37</v>
      </c>
      <c r="H84" s="62">
        <v>1.4879999999999995</v>
      </c>
      <c r="I84" s="87"/>
      <c r="J84" s="101"/>
    </row>
    <row r="85" spans="1:10" ht="16.5" thickBot="1" x14ac:dyDescent="0.3">
      <c r="A85" s="130"/>
      <c r="B85" s="121"/>
      <c r="C85" s="121"/>
      <c r="D85" s="5" t="s">
        <v>14</v>
      </c>
      <c r="E85" s="6">
        <v>0.88200000000000001</v>
      </c>
      <c r="F85" s="39">
        <v>0.2</v>
      </c>
      <c r="G85" s="8">
        <v>0</v>
      </c>
      <c r="H85" s="65">
        <v>0.68199999999999994</v>
      </c>
      <c r="I85" s="97"/>
      <c r="J85" s="93"/>
    </row>
    <row r="86" spans="1:10" ht="15.75" x14ac:dyDescent="0.25">
      <c r="A86" s="113" t="s">
        <v>136</v>
      </c>
      <c r="B86" s="114" t="s">
        <v>137</v>
      </c>
      <c r="C86" s="115"/>
      <c r="D86" s="40" t="s">
        <v>134</v>
      </c>
      <c r="E86" s="24">
        <v>0</v>
      </c>
      <c r="F86" s="41">
        <v>0</v>
      </c>
      <c r="G86" s="42">
        <v>0</v>
      </c>
      <c r="H86" s="63">
        <v>0</v>
      </c>
      <c r="I86" s="87" t="s">
        <v>138</v>
      </c>
      <c r="J86" s="88">
        <v>41670.458333333336</v>
      </c>
    </row>
    <row r="87" spans="1:10" ht="16.5" thickBot="1" x14ac:dyDescent="0.3">
      <c r="A87" s="113"/>
      <c r="B87" s="116"/>
      <c r="C87" s="116"/>
      <c r="D87" s="43" t="s">
        <v>88</v>
      </c>
      <c r="E87" s="44">
        <v>6.3</v>
      </c>
      <c r="F87" s="45">
        <v>4.5229999999999997</v>
      </c>
      <c r="G87" s="46">
        <v>1.825</v>
      </c>
      <c r="H87" s="66">
        <v>-4.7999999999999821E-2</v>
      </c>
      <c r="I87" s="87"/>
      <c r="J87" s="89"/>
    </row>
    <row r="88" spans="1:10" ht="15.75" x14ac:dyDescent="0.25">
      <c r="A88" s="117" t="s">
        <v>139</v>
      </c>
      <c r="B88" s="119" t="s">
        <v>140</v>
      </c>
      <c r="C88" s="120"/>
      <c r="D88" s="34" t="s">
        <v>134</v>
      </c>
      <c r="E88" s="20">
        <v>0</v>
      </c>
      <c r="F88" s="47">
        <v>0</v>
      </c>
      <c r="G88" s="48">
        <v>0</v>
      </c>
      <c r="H88" s="64">
        <v>0</v>
      </c>
      <c r="I88" s="96" t="s">
        <v>141</v>
      </c>
      <c r="J88" s="92">
        <v>41669.416666666664</v>
      </c>
    </row>
    <row r="89" spans="1:10" ht="16.5" thickBot="1" x14ac:dyDescent="0.3">
      <c r="A89" s="118"/>
      <c r="B89" s="121"/>
      <c r="C89" s="121"/>
      <c r="D89" s="49" t="s">
        <v>88</v>
      </c>
      <c r="E89" s="50">
        <v>4</v>
      </c>
      <c r="F89" s="51">
        <v>4.0579999999999998</v>
      </c>
      <c r="G89" s="61">
        <v>0.55100000000000005</v>
      </c>
      <c r="H89" s="65">
        <v>-0.60899999999999987</v>
      </c>
      <c r="I89" s="97"/>
      <c r="J89" s="93"/>
    </row>
    <row r="90" spans="1:10" ht="15.75" x14ac:dyDescent="0.25">
      <c r="A90" s="125" t="s">
        <v>142</v>
      </c>
      <c r="B90" s="114" t="s">
        <v>143</v>
      </c>
      <c r="C90" s="115"/>
      <c r="D90" s="52" t="s">
        <v>134</v>
      </c>
      <c r="E90" s="9">
        <v>0</v>
      </c>
      <c r="F90" s="53">
        <v>0</v>
      </c>
      <c r="G90" s="42">
        <v>0</v>
      </c>
      <c r="H90" s="63">
        <v>0</v>
      </c>
      <c r="I90" s="87" t="s">
        <v>144</v>
      </c>
      <c r="J90" s="88">
        <v>41681</v>
      </c>
    </row>
    <row r="91" spans="1:10" ht="16.5" thickBot="1" x14ac:dyDescent="0.3">
      <c r="A91" s="126"/>
      <c r="B91" s="116"/>
      <c r="C91" s="116"/>
      <c r="D91" s="54" t="s">
        <v>88</v>
      </c>
      <c r="E91" s="55">
        <v>6.3</v>
      </c>
      <c r="F91" s="56">
        <v>4.1139999999999999</v>
      </c>
      <c r="G91" s="46">
        <v>1.5580000000000001</v>
      </c>
      <c r="H91" s="66">
        <v>0.62799999999999989</v>
      </c>
      <c r="I91" s="87"/>
      <c r="J91" s="89"/>
    </row>
    <row r="92" spans="1:10" ht="15.75" x14ac:dyDescent="0.25">
      <c r="A92" s="117" t="s">
        <v>145</v>
      </c>
      <c r="B92" s="119" t="s">
        <v>146</v>
      </c>
      <c r="C92" s="120"/>
      <c r="D92" s="34" t="s">
        <v>134</v>
      </c>
      <c r="E92" s="20">
        <v>0</v>
      </c>
      <c r="F92" s="47">
        <v>0</v>
      </c>
      <c r="G92" s="48">
        <v>0</v>
      </c>
      <c r="H92" s="64">
        <v>0</v>
      </c>
      <c r="I92" s="98" t="s">
        <v>147</v>
      </c>
      <c r="J92" s="92" t="s">
        <v>148</v>
      </c>
    </row>
    <row r="93" spans="1:10" ht="15.75" x14ac:dyDescent="0.25">
      <c r="A93" s="122"/>
      <c r="B93" s="123"/>
      <c r="C93" s="124"/>
      <c r="D93" s="35" t="s">
        <v>12</v>
      </c>
      <c r="E93" s="36">
        <v>10</v>
      </c>
      <c r="F93" s="37">
        <v>4.3339999999999996</v>
      </c>
      <c r="G93" s="57">
        <v>1.0509999999999999</v>
      </c>
      <c r="H93" s="62">
        <v>4.6150000000000002</v>
      </c>
      <c r="I93" s="99"/>
      <c r="J93" s="101"/>
    </row>
    <row r="94" spans="1:10" ht="16.5" thickBot="1" x14ac:dyDescent="0.3">
      <c r="A94" s="118"/>
      <c r="B94" s="121"/>
      <c r="C94" s="121"/>
      <c r="D94" s="30" t="s">
        <v>82</v>
      </c>
      <c r="E94" s="31">
        <v>0.88200000000000001</v>
      </c>
      <c r="F94" s="39">
        <v>0.41499999999999998</v>
      </c>
      <c r="G94" s="8">
        <v>2.5000000000000001E-2</v>
      </c>
      <c r="H94" s="65">
        <v>0.442</v>
      </c>
      <c r="I94" s="100"/>
      <c r="J94" s="93"/>
    </row>
    <row r="95" spans="1:10" ht="15.75" x14ac:dyDescent="0.25">
      <c r="A95" s="127" t="s">
        <v>149</v>
      </c>
      <c r="B95" s="114" t="s">
        <v>150</v>
      </c>
      <c r="C95" s="115"/>
      <c r="D95" s="40" t="s">
        <v>134</v>
      </c>
      <c r="E95" s="24">
        <v>0</v>
      </c>
      <c r="F95" s="41">
        <v>0</v>
      </c>
      <c r="G95" s="42">
        <v>0</v>
      </c>
      <c r="H95" s="63">
        <v>0</v>
      </c>
      <c r="I95" s="87" t="s">
        <v>151</v>
      </c>
      <c r="J95" s="88">
        <v>41668.458333333336</v>
      </c>
    </row>
    <row r="96" spans="1:10" ht="16.5" thickBot="1" x14ac:dyDescent="0.3">
      <c r="A96" s="126"/>
      <c r="B96" s="116"/>
      <c r="C96" s="116"/>
      <c r="D96" s="43" t="s">
        <v>88</v>
      </c>
      <c r="E96" s="44">
        <v>4</v>
      </c>
      <c r="F96" s="45">
        <v>2.7450000000000001</v>
      </c>
      <c r="G96" s="59">
        <v>0.95199999999999996</v>
      </c>
      <c r="H96" s="66">
        <v>0.30299999999999994</v>
      </c>
      <c r="I96" s="87"/>
      <c r="J96" s="89"/>
    </row>
    <row r="97" spans="1:10" ht="15.75" x14ac:dyDescent="0.25">
      <c r="A97" s="117" t="s">
        <v>152</v>
      </c>
      <c r="B97" s="119" t="s">
        <v>153</v>
      </c>
      <c r="C97" s="120"/>
      <c r="D97" s="34" t="s">
        <v>134</v>
      </c>
      <c r="E97" s="20">
        <v>0</v>
      </c>
      <c r="F97" s="47">
        <v>0</v>
      </c>
      <c r="G97" s="48">
        <v>0</v>
      </c>
      <c r="H97" s="64">
        <v>0</v>
      </c>
      <c r="I97" s="96" t="s">
        <v>147</v>
      </c>
      <c r="J97" s="92">
        <v>41978.625</v>
      </c>
    </row>
    <row r="98" spans="1:10" ht="16.5" thickBot="1" x14ac:dyDescent="0.3">
      <c r="A98" s="118"/>
      <c r="B98" s="121"/>
      <c r="C98" s="121"/>
      <c r="D98" s="49" t="s">
        <v>88</v>
      </c>
      <c r="E98" s="50">
        <v>4</v>
      </c>
      <c r="F98" s="39">
        <v>1.403</v>
      </c>
      <c r="G98" s="60">
        <v>0</v>
      </c>
      <c r="H98" s="65">
        <v>2.597</v>
      </c>
      <c r="I98" s="97"/>
      <c r="J98" s="93"/>
    </row>
    <row r="99" spans="1:10" ht="15.75" x14ac:dyDescent="0.25">
      <c r="A99" s="125" t="s">
        <v>154</v>
      </c>
      <c r="B99" s="114" t="s">
        <v>155</v>
      </c>
      <c r="C99" s="115"/>
      <c r="D99" s="40" t="s">
        <v>134</v>
      </c>
      <c r="E99" s="24">
        <v>0</v>
      </c>
      <c r="F99" s="3">
        <v>0</v>
      </c>
      <c r="G99" s="42">
        <v>0</v>
      </c>
      <c r="H99" s="63">
        <v>0</v>
      </c>
      <c r="I99" s="87" t="s">
        <v>147</v>
      </c>
      <c r="J99" s="88">
        <v>41970.708333333336</v>
      </c>
    </row>
    <row r="100" spans="1:10" ht="16.5" thickBot="1" x14ac:dyDescent="0.3">
      <c r="A100" s="126"/>
      <c r="B100" s="116"/>
      <c r="C100" s="116"/>
      <c r="D100" s="43" t="s">
        <v>88</v>
      </c>
      <c r="E100" s="44">
        <v>6.3</v>
      </c>
      <c r="F100" s="56">
        <v>2.7269999999999999</v>
      </c>
      <c r="G100" s="59">
        <v>0</v>
      </c>
      <c r="H100" s="66">
        <v>3.573</v>
      </c>
      <c r="I100" s="87"/>
      <c r="J100" s="89"/>
    </row>
    <row r="101" spans="1:10" ht="15.75" x14ac:dyDescent="0.25">
      <c r="A101" s="117" t="s">
        <v>156</v>
      </c>
      <c r="B101" s="119" t="s">
        <v>157</v>
      </c>
      <c r="C101" s="120"/>
      <c r="D101" s="34" t="s">
        <v>134</v>
      </c>
      <c r="E101" s="20">
        <v>0</v>
      </c>
      <c r="F101" s="21">
        <v>0</v>
      </c>
      <c r="G101" s="48">
        <v>0</v>
      </c>
      <c r="H101" s="64">
        <v>0</v>
      </c>
      <c r="I101" s="96" t="s">
        <v>158</v>
      </c>
      <c r="J101" s="92">
        <v>41664.166666666664</v>
      </c>
    </row>
    <row r="102" spans="1:10" ht="16.5" thickBot="1" x14ac:dyDescent="0.3">
      <c r="A102" s="118"/>
      <c r="B102" s="121"/>
      <c r="C102" s="121"/>
      <c r="D102" s="49" t="s">
        <v>12</v>
      </c>
      <c r="E102" s="50">
        <v>10</v>
      </c>
      <c r="F102" s="39">
        <v>5.6740000000000004</v>
      </c>
      <c r="G102" s="60">
        <v>0</v>
      </c>
      <c r="H102" s="65">
        <v>4.3259999999999996</v>
      </c>
      <c r="I102" s="97"/>
      <c r="J102" s="93"/>
    </row>
    <row r="103" spans="1:10" ht="15.75" x14ac:dyDescent="0.25">
      <c r="A103" s="113" t="s">
        <v>159</v>
      </c>
      <c r="B103" s="114" t="s">
        <v>160</v>
      </c>
      <c r="C103" s="115"/>
      <c r="D103" s="40" t="s">
        <v>134</v>
      </c>
      <c r="E103" s="24">
        <v>0</v>
      </c>
      <c r="F103" s="26">
        <v>0</v>
      </c>
      <c r="G103" s="42">
        <v>0</v>
      </c>
      <c r="H103" s="63">
        <v>0</v>
      </c>
      <c r="I103" s="87" t="s">
        <v>161</v>
      </c>
      <c r="J103" s="88">
        <v>41772.833333333336</v>
      </c>
    </row>
    <row r="104" spans="1:10" ht="16.5" thickBot="1" x14ac:dyDescent="0.3">
      <c r="A104" s="113"/>
      <c r="B104" s="116"/>
      <c r="C104" s="116"/>
      <c r="D104" s="43" t="s">
        <v>12</v>
      </c>
      <c r="E104" s="44">
        <v>6.3</v>
      </c>
      <c r="F104" s="45">
        <v>1.496</v>
      </c>
      <c r="G104" s="46">
        <v>0.435</v>
      </c>
      <c r="H104" s="66">
        <v>4.3690000000000007</v>
      </c>
      <c r="I104" s="87"/>
      <c r="J104" s="89"/>
    </row>
    <row r="105" spans="1:10" ht="15.75" x14ac:dyDescent="0.25">
      <c r="A105" s="117" t="s">
        <v>162</v>
      </c>
      <c r="B105" s="119" t="s">
        <v>163</v>
      </c>
      <c r="C105" s="120"/>
      <c r="D105" s="34" t="s">
        <v>134</v>
      </c>
      <c r="E105" s="20">
        <v>0</v>
      </c>
      <c r="F105" s="21">
        <v>0</v>
      </c>
      <c r="G105" s="48">
        <v>0</v>
      </c>
      <c r="H105" s="64">
        <v>0</v>
      </c>
      <c r="I105" s="96" t="s">
        <v>164</v>
      </c>
      <c r="J105" s="92">
        <v>41978.833333333336</v>
      </c>
    </row>
    <row r="106" spans="1:10" ht="16.5" thickBot="1" x14ac:dyDescent="0.3">
      <c r="A106" s="118"/>
      <c r="B106" s="121"/>
      <c r="C106" s="121"/>
      <c r="D106" s="49" t="s">
        <v>88</v>
      </c>
      <c r="E106" s="50">
        <v>4</v>
      </c>
      <c r="F106" s="39">
        <v>1.9510000000000001</v>
      </c>
      <c r="G106" s="61">
        <v>1.2749999999999999</v>
      </c>
      <c r="H106" s="65">
        <v>0.77400000000000002</v>
      </c>
      <c r="I106" s="97"/>
      <c r="J106" s="93"/>
    </row>
    <row r="107" spans="1:10" ht="15.75" x14ac:dyDescent="0.25">
      <c r="A107" s="125" t="s">
        <v>165</v>
      </c>
      <c r="B107" s="114" t="s">
        <v>166</v>
      </c>
      <c r="C107" s="115"/>
      <c r="D107" s="40" t="s">
        <v>134</v>
      </c>
      <c r="E107" s="24">
        <v>0</v>
      </c>
      <c r="F107" s="26">
        <v>0</v>
      </c>
      <c r="G107" s="42">
        <v>0</v>
      </c>
      <c r="H107" s="63">
        <v>0</v>
      </c>
      <c r="I107" s="87" t="s">
        <v>167</v>
      </c>
      <c r="J107" s="88">
        <v>41693.333333333336</v>
      </c>
    </row>
    <row r="108" spans="1:10" ht="16.5" thickBot="1" x14ac:dyDescent="0.3">
      <c r="A108" s="126"/>
      <c r="B108" s="116"/>
      <c r="C108" s="116"/>
      <c r="D108" s="43" t="s">
        <v>12</v>
      </c>
      <c r="E108" s="44">
        <v>6.3</v>
      </c>
      <c r="F108" s="45">
        <v>2.2250000000000001</v>
      </c>
      <c r="G108" s="46">
        <v>0.92</v>
      </c>
      <c r="H108" s="66">
        <v>3.1549999999999994</v>
      </c>
      <c r="I108" s="87"/>
      <c r="J108" s="89"/>
    </row>
    <row r="109" spans="1:10" ht="15.75" x14ac:dyDescent="0.25">
      <c r="A109" s="128" t="s">
        <v>168</v>
      </c>
      <c r="B109" s="119" t="s">
        <v>169</v>
      </c>
      <c r="C109" s="120"/>
      <c r="D109" s="34" t="s">
        <v>134</v>
      </c>
      <c r="E109" s="20">
        <v>0</v>
      </c>
      <c r="F109" s="21">
        <v>0</v>
      </c>
      <c r="G109" s="48">
        <v>0</v>
      </c>
      <c r="H109" s="64">
        <v>0</v>
      </c>
      <c r="I109" s="90" t="s">
        <v>170</v>
      </c>
      <c r="J109" s="92">
        <v>42373.916666666664</v>
      </c>
    </row>
    <row r="110" spans="1:10" ht="16.5" thickBot="1" x14ac:dyDescent="0.3">
      <c r="A110" s="118"/>
      <c r="B110" s="121"/>
      <c r="C110" s="121"/>
      <c r="D110" s="49" t="s">
        <v>88</v>
      </c>
      <c r="E110" s="50">
        <v>6.3</v>
      </c>
      <c r="F110" s="39">
        <v>2.1120000000000001</v>
      </c>
      <c r="G110" s="60">
        <v>0.26800000000000002</v>
      </c>
      <c r="H110" s="65">
        <v>3.92</v>
      </c>
      <c r="I110" s="91"/>
      <c r="J110" s="93"/>
    </row>
    <row r="111" spans="1:10" ht="15.75" x14ac:dyDescent="0.25">
      <c r="A111" s="127" t="s">
        <v>171</v>
      </c>
      <c r="B111" s="115" t="s">
        <v>172</v>
      </c>
      <c r="C111" s="115"/>
      <c r="D111" s="52" t="s">
        <v>134</v>
      </c>
      <c r="E111" s="9">
        <v>0</v>
      </c>
      <c r="F111" s="3">
        <v>0</v>
      </c>
      <c r="G111" s="73"/>
      <c r="H111" s="63">
        <v>0</v>
      </c>
      <c r="I111" s="94" t="s">
        <v>173</v>
      </c>
      <c r="J111" s="88">
        <v>41936.916666666664</v>
      </c>
    </row>
    <row r="112" spans="1:10" ht="16.5" thickBot="1" x14ac:dyDescent="0.3">
      <c r="A112" s="126"/>
      <c r="B112" s="116"/>
      <c r="C112" s="116"/>
      <c r="D112" s="54" t="s">
        <v>12</v>
      </c>
      <c r="E112" s="55">
        <v>10</v>
      </c>
      <c r="F112" s="56">
        <v>5.81</v>
      </c>
      <c r="G112" s="46">
        <v>0</v>
      </c>
      <c r="H112" s="66">
        <v>4.1900000000000004</v>
      </c>
      <c r="I112" s="95"/>
      <c r="J112" s="89"/>
    </row>
    <row r="113" spans="1:10" ht="15.75" x14ac:dyDescent="0.25">
      <c r="A113" s="128" t="s">
        <v>174</v>
      </c>
      <c r="B113" s="120" t="s">
        <v>175</v>
      </c>
      <c r="C113" s="120"/>
      <c r="D113" s="34" t="s">
        <v>134</v>
      </c>
      <c r="E113" s="20">
        <v>0</v>
      </c>
      <c r="F113" s="21">
        <v>0</v>
      </c>
      <c r="G113" s="48">
        <v>0</v>
      </c>
      <c r="H113" s="64">
        <v>0</v>
      </c>
      <c r="I113" s="98" t="s">
        <v>74</v>
      </c>
      <c r="J113" s="92" t="s">
        <v>75</v>
      </c>
    </row>
    <row r="114" spans="1:10" ht="16.5" thickBot="1" x14ac:dyDescent="0.3">
      <c r="A114" s="118"/>
      <c r="B114" s="121"/>
      <c r="C114" s="121"/>
      <c r="D114" s="49" t="s">
        <v>12</v>
      </c>
      <c r="E114" s="50">
        <v>16</v>
      </c>
      <c r="F114" s="39">
        <v>1.403</v>
      </c>
      <c r="G114" s="61">
        <v>3.1989999999999998</v>
      </c>
      <c r="H114" s="65">
        <v>11.398</v>
      </c>
      <c r="I114" s="100"/>
      <c r="J114" s="93"/>
    </row>
  </sheetData>
  <mergeCells count="223">
    <mergeCell ref="J5:J6"/>
    <mergeCell ref="A11:A12"/>
    <mergeCell ref="B11:C12"/>
    <mergeCell ref="A9:A10"/>
    <mergeCell ref="B9:C10"/>
    <mergeCell ref="G5:G6"/>
    <mergeCell ref="H5:H6"/>
    <mergeCell ref="I5:I6"/>
    <mergeCell ref="I7:I8"/>
    <mergeCell ref="J7:J8"/>
    <mergeCell ref="I9:I10"/>
    <mergeCell ref="J9:J10"/>
    <mergeCell ref="I11:I12"/>
    <mergeCell ref="J11:J12"/>
    <mergeCell ref="A5:A6"/>
    <mergeCell ref="B5:C6"/>
    <mergeCell ref="D5:D6"/>
    <mergeCell ref="E5:E6"/>
    <mergeCell ref="F5:F6"/>
    <mergeCell ref="A7:A8"/>
    <mergeCell ref="B7:C8"/>
    <mergeCell ref="I13:I14"/>
    <mergeCell ref="A29:A30"/>
    <mergeCell ref="B29:C30"/>
    <mergeCell ref="A31:A32"/>
    <mergeCell ref="B31:C32"/>
    <mergeCell ref="A25:A26"/>
    <mergeCell ref="B25:C26"/>
    <mergeCell ref="A27:A28"/>
    <mergeCell ref="B27:C28"/>
    <mergeCell ref="A23:A24"/>
    <mergeCell ref="B23:C24"/>
    <mergeCell ref="A21:A22"/>
    <mergeCell ref="B21:C22"/>
    <mergeCell ref="A17:A18"/>
    <mergeCell ref="B17:C18"/>
    <mergeCell ref="A19:A20"/>
    <mergeCell ref="B19:C20"/>
    <mergeCell ref="A13:A14"/>
    <mergeCell ref="B13:C14"/>
    <mergeCell ref="A15:A16"/>
    <mergeCell ref="B15:C16"/>
    <mergeCell ref="A41:A42"/>
    <mergeCell ref="B41:C42"/>
    <mergeCell ref="A43:A44"/>
    <mergeCell ref="B43:C44"/>
    <mergeCell ref="A37:A38"/>
    <mergeCell ref="B37:C38"/>
    <mergeCell ref="A39:A40"/>
    <mergeCell ref="B39:C40"/>
    <mergeCell ref="A33:A34"/>
    <mergeCell ref="B33:C34"/>
    <mergeCell ref="A35:A36"/>
    <mergeCell ref="B35:C36"/>
    <mergeCell ref="A53:A54"/>
    <mergeCell ref="B53:C54"/>
    <mergeCell ref="A55:A56"/>
    <mergeCell ref="B55:C56"/>
    <mergeCell ref="A49:A50"/>
    <mergeCell ref="B49:C50"/>
    <mergeCell ref="A51:A52"/>
    <mergeCell ref="B51:C52"/>
    <mergeCell ref="A45:A46"/>
    <mergeCell ref="B45:C46"/>
    <mergeCell ref="A47:A48"/>
    <mergeCell ref="B47:C48"/>
    <mergeCell ref="A65:A66"/>
    <mergeCell ref="B65:C66"/>
    <mergeCell ref="A67:A68"/>
    <mergeCell ref="B67:C68"/>
    <mergeCell ref="A61:A62"/>
    <mergeCell ref="B61:C62"/>
    <mergeCell ref="A63:A64"/>
    <mergeCell ref="B63:C64"/>
    <mergeCell ref="A57:A58"/>
    <mergeCell ref="B57:C58"/>
    <mergeCell ref="A59:A60"/>
    <mergeCell ref="B59:C60"/>
    <mergeCell ref="A95:A96"/>
    <mergeCell ref="B95:C96"/>
    <mergeCell ref="A90:A91"/>
    <mergeCell ref="B90:C91"/>
    <mergeCell ref="A83:A85"/>
    <mergeCell ref="B83:C85"/>
    <mergeCell ref="A81:A82"/>
    <mergeCell ref="B81:C82"/>
    <mergeCell ref="A69:A70"/>
    <mergeCell ref="B69:C70"/>
    <mergeCell ref="A71:A72"/>
    <mergeCell ref="B71:C72"/>
    <mergeCell ref="I113:I114"/>
    <mergeCell ref="J113:J114"/>
    <mergeCell ref="A111:A112"/>
    <mergeCell ref="B111:C112"/>
    <mergeCell ref="A113:A114"/>
    <mergeCell ref="B113:C114"/>
    <mergeCell ref="A107:A108"/>
    <mergeCell ref="B107:C108"/>
    <mergeCell ref="A109:A110"/>
    <mergeCell ref="B109:C110"/>
    <mergeCell ref="A103:A104"/>
    <mergeCell ref="B103:C104"/>
    <mergeCell ref="A105:A106"/>
    <mergeCell ref="B105:C106"/>
    <mergeCell ref="A99:A100"/>
    <mergeCell ref="B99:C100"/>
    <mergeCell ref="A101:A102"/>
    <mergeCell ref="A97:A98"/>
    <mergeCell ref="B97:C98"/>
    <mergeCell ref="B101:C102"/>
    <mergeCell ref="J13:J14"/>
    <mergeCell ref="A86:A87"/>
    <mergeCell ref="B86:C87"/>
    <mergeCell ref="A88:A89"/>
    <mergeCell ref="B88:C89"/>
    <mergeCell ref="A92:A94"/>
    <mergeCell ref="B92:C94"/>
    <mergeCell ref="A77:A78"/>
    <mergeCell ref="B77:C78"/>
    <mergeCell ref="A79:A80"/>
    <mergeCell ref="B79:C80"/>
    <mergeCell ref="A73:A74"/>
    <mergeCell ref="B73:C74"/>
    <mergeCell ref="A75:A76"/>
    <mergeCell ref="B75:C76"/>
    <mergeCell ref="I21:I22"/>
    <mergeCell ref="J21:J22"/>
    <mergeCell ref="I23:I24"/>
    <mergeCell ref="J23:J24"/>
    <mergeCell ref="I25:I26"/>
    <mergeCell ref="J25:J26"/>
    <mergeCell ref="I15:I16"/>
    <mergeCell ref="J15:J16"/>
    <mergeCell ref="I17:I18"/>
    <mergeCell ref="J17:J18"/>
    <mergeCell ref="I19:I20"/>
    <mergeCell ref="J19:J20"/>
    <mergeCell ref="I33:I34"/>
    <mergeCell ref="J33:J34"/>
    <mergeCell ref="I35:I36"/>
    <mergeCell ref="J35:J36"/>
    <mergeCell ref="I37:I38"/>
    <mergeCell ref="J37:J38"/>
    <mergeCell ref="I27:I28"/>
    <mergeCell ref="J27:J28"/>
    <mergeCell ref="I29:I30"/>
    <mergeCell ref="J29:J30"/>
    <mergeCell ref="I31:I32"/>
    <mergeCell ref="J31:J32"/>
    <mergeCell ref="I45:I46"/>
    <mergeCell ref="J45:J46"/>
    <mergeCell ref="I47:I48"/>
    <mergeCell ref="J47:J48"/>
    <mergeCell ref="I49:I50"/>
    <mergeCell ref="J49:J50"/>
    <mergeCell ref="I39:I40"/>
    <mergeCell ref="J39:J40"/>
    <mergeCell ref="I41:I42"/>
    <mergeCell ref="J41:J42"/>
    <mergeCell ref="I43:I44"/>
    <mergeCell ref="J43:J44"/>
    <mergeCell ref="I57:I58"/>
    <mergeCell ref="J57:J58"/>
    <mergeCell ref="I59:I60"/>
    <mergeCell ref="J59:J60"/>
    <mergeCell ref="I61:I62"/>
    <mergeCell ref="J61:J62"/>
    <mergeCell ref="I51:I52"/>
    <mergeCell ref="J51:J52"/>
    <mergeCell ref="I53:I54"/>
    <mergeCell ref="J53:J54"/>
    <mergeCell ref="I55:I56"/>
    <mergeCell ref="J55:J56"/>
    <mergeCell ref="I69:I70"/>
    <mergeCell ref="J69:J70"/>
    <mergeCell ref="I71:I72"/>
    <mergeCell ref="J71:J72"/>
    <mergeCell ref="I73:I74"/>
    <mergeCell ref="J73:J74"/>
    <mergeCell ref="I63:I64"/>
    <mergeCell ref="J63:J64"/>
    <mergeCell ref="I65:I66"/>
    <mergeCell ref="J65:J66"/>
    <mergeCell ref="I67:I68"/>
    <mergeCell ref="J67:J68"/>
    <mergeCell ref="I92:I94"/>
    <mergeCell ref="J92:J94"/>
    <mergeCell ref="I81:I82"/>
    <mergeCell ref="J81:J82"/>
    <mergeCell ref="I83:I85"/>
    <mergeCell ref="J83:J85"/>
    <mergeCell ref="I86:I87"/>
    <mergeCell ref="J86:J87"/>
    <mergeCell ref="I75:I76"/>
    <mergeCell ref="J75:J76"/>
    <mergeCell ref="I77:I78"/>
    <mergeCell ref="J77:J78"/>
    <mergeCell ref="I79:I80"/>
    <mergeCell ref="J79:J80"/>
    <mergeCell ref="A2:J2"/>
    <mergeCell ref="A3:J3"/>
    <mergeCell ref="I107:I108"/>
    <mergeCell ref="J107:J108"/>
    <mergeCell ref="I109:I110"/>
    <mergeCell ref="J109:J110"/>
    <mergeCell ref="I111:I112"/>
    <mergeCell ref="J111:J112"/>
    <mergeCell ref="I101:I102"/>
    <mergeCell ref="J101:J102"/>
    <mergeCell ref="I103:I104"/>
    <mergeCell ref="J103:J104"/>
    <mergeCell ref="I105:I106"/>
    <mergeCell ref="J105:J106"/>
    <mergeCell ref="I95:I96"/>
    <mergeCell ref="J95:J96"/>
    <mergeCell ref="I97:I98"/>
    <mergeCell ref="J97:J98"/>
    <mergeCell ref="I99:I100"/>
    <mergeCell ref="J99:J100"/>
    <mergeCell ref="I88:I89"/>
    <mergeCell ref="J88:J89"/>
    <mergeCell ref="I90:I91"/>
    <mergeCell ref="J90:J9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5"/>
  <sheetViews>
    <sheetView workbookViewId="0">
      <selection sqref="A1:F1"/>
    </sheetView>
  </sheetViews>
  <sheetFormatPr defaultColWidth="11.42578125" defaultRowHeight="15" x14ac:dyDescent="0.25"/>
  <cols>
    <col min="1" max="1" width="6" customWidth="1"/>
    <col min="2" max="2" width="21.7109375" customWidth="1"/>
    <col min="3" max="3" width="18.5703125" customWidth="1"/>
    <col min="4" max="4" width="17.140625" customWidth="1"/>
    <col min="5" max="5" width="20.7109375" customWidth="1"/>
    <col min="6" max="6" width="35" customWidth="1"/>
    <col min="257" max="257" width="6" customWidth="1"/>
    <col min="258" max="258" width="21.7109375" customWidth="1"/>
    <col min="259" max="259" width="18.5703125" customWidth="1"/>
    <col min="260" max="260" width="17.140625" customWidth="1"/>
    <col min="261" max="261" width="20.7109375" customWidth="1"/>
    <col min="262" max="262" width="35" customWidth="1"/>
    <col min="513" max="513" width="6" customWidth="1"/>
    <col min="514" max="514" width="21.7109375" customWidth="1"/>
    <col min="515" max="515" width="18.5703125" customWidth="1"/>
    <col min="516" max="516" width="17.140625" customWidth="1"/>
    <col min="517" max="517" width="20.7109375" customWidth="1"/>
    <col min="518" max="518" width="35" customWidth="1"/>
    <col min="769" max="769" width="6" customWidth="1"/>
    <col min="770" max="770" width="21.7109375" customWidth="1"/>
    <col min="771" max="771" width="18.5703125" customWidth="1"/>
    <col min="772" max="772" width="17.140625" customWidth="1"/>
    <col min="773" max="773" width="20.7109375" customWidth="1"/>
    <col min="774" max="774" width="35" customWidth="1"/>
    <col min="1025" max="1025" width="6" customWidth="1"/>
    <col min="1026" max="1026" width="21.7109375" customWidth="1"/>
    <col min="1027" max="1027" width="18.5703125" customWidth="1"/>
    <col min="1028" max="1028" width="17.140625" customWidth="1"/>
    <col min="1029" max="1029" width="20.7109375" customWidth="1"/>
    <col min="1030" max="1030" width="35" customWidth="1"/>
    <col min="1281" max="1281" width="6" customWidth="1"/>
    <col min="1282" max="1282" width="21.7109375" customWidth="1"/>
    <col min="1283" max="1283" width="18.5703125" customWidth="1"/>
    <col min="1284" max="1284" width="17.140625" customWidth="1"/>
    <col min="1285" max="1285" width="20.7109375" customWidth="1"/>
    <col min="1286" max="1286" width="35" customWidth="1"/>
    <col min="1537" max="1537" width="6" customWidth="1"/>
    <col min="1538" max="1538" width="21.7109375" customWidth="1"/>
    <col min="1539" max="1539" width="18.5703125" customWidth="1"/>
    <col min="1540" max="1540" width="17.140625" customWidth="1"/>
    <col min="1541" max="1541" width="20.7109375" customWidth="1"/>
    <col min="1542" max="1542" width="35" customWidth="1"/>
    <col min="1793" max="1793" width="6" customWidth="1"/>
    <col min="1794" max="1794" width="21.7109375" customWidth="1"/>
    <col min="1795" max="1795" width="18.5703125" customWidth="1"/>
    <col min="1796" max="1796" width="17.140625" customWidth="1"/>
    <col min="1797" max="1797" width="20.7109375" customWidth="1"/>
    <col min="1798" max="1798" width="35" customWidth="1"/>
    <col min="2049" max="2049" width="6" customWidth="1"/>
    <col min="2050" max="2050" width="21.7109375" customWidth="1"/>
    <col min="2051" max="2051" width="18.5703125" customWidth="1"/>
    <col min="2052" max="2052" width="17.140625" customWidth="1"/>
    <col min="2053" max="2053" width="20.7109375" customWidth="1"/>
    <col min="2054" max="2054" width="35" customWidth="1"/>
    <col min="2305" max="2305" width="6" customWidth="1"/>
    <col min="2306" max="2306" width="21.7109375" customWidth="1"/>
    <col min="2307" max="2307" width="18.5703125" customWidth="1"/>
    <col min="2308" max="2308" width="17.140625" customWidth="1"/>
    <col min="2309" max="2309" width="20.7109375" customWidth="1"/>
    <col min="2310" max="2310" width="35" customWidth="1"/>
    <col min="2561" max="2561" width="6" customWidth="1"/>
    <col min="2562" max="2562" width="21.7109375" customWidth="1"/>
    <col min="2563" max="2563" width="18.5703125" customWidth="1"/>
    <col min="2564" max="2564" width="17.140625" customWidth="1"/>
    <col min="2565" max="2565" width="20.7109375" customWidth="1"/>
    <col min="2566" max="2566" width="35" customWidth="1"/>
    <col min="2817" max="2817" width="6" customWidth="1"/>
    <col min="2818" max="2818" width="21.7109375" customWidth="1"/>
    <col min="2819" max="2819" width="18.5703125" customWidth="1"/>
    <col min="2820" max="2820" width="17.140625" customWidth="1"/>
    <col min="2821" max="2821" width="20.7109375" customWidth="1"/>
    <col min="2822" max="2822" width="35" customWidth="1"/>
    <col min="3073" max="3073" width="6" customWidth="1"/>
    <col min="3074" max="3074" width="21.7109375" customWidth="1"/>
    <col min="3075" max="3075" width="18.5703125" customWidth="1"/>
    <col min="3076" max="3076" width="17.140625" customWidth="1"/>
    <col min="3077" max="3077" width="20.7109375" customWidth="1"/>
    <col min="3078" max="3078" width="35" customWidth="1"/>
    <col min="3329" max="3329" width="6" customWidth="1"/>
    <col min="3330" max="3330" width="21.7109375" customWidth="1"/>
    <col min="3331" max="3331" width="18.5703125" customWidth="1"/>
    <col min="3332" max="3332" width="17.140625" customWidth="1"/>
    <col min="3333" max="3333" width="20.7109375" customWidth="1"/>
    <col min="3334" max="3334" width="35" customWidth="1"/>
    <col min="3585" max="3585" width="6" customWidth="1"/>
    <col min="3586" max="3586" width="21.7109375" customWidth="1"/>
    <col min="3587" max="3587" width="18.5703125" customWidth="1"/>
    <col min="3588" max="3588" width="17.140625" customWidth="1"/>
    <col min="3589" max="3589" width="20.7109375" customWidth="1"/>
    <col min="3590" max="3590" width="35" customWidth="1"/>
    <col min="3841" max="3841" width="6" customWidth="1"/>
    <col min="3842" max="3842" width="21.7109375" customWidth="1"/>
    <col min="3843" max="3843" width="18.5703125" customWidth="1"/>
    <col min="3844" max="3844" width="17.140625" customWidth="1"/>
    <col min="3845" max="3845" width="20.7109375" customWidth="1"/>
    <col min="3846" max="3846" width="35" customWidth="1"/>
    <col min="4097" max="4097" width="6" customWidth="1"/>
    <col min="4098" max="4098" width="21.7109375" customWidth="1"/>
    <col min="4099" max="4099" width="18.5703125" customWidth="1"/>
    <col min="4100" max="4100" width="17.140625" customWidth="1"/>
    <col min="4101" max="4101" width="20.7109375" customWidth="1"/>
    <col min="4102" max="4102" width="35" customWidth="1"/>
    <col min="4353" max="4353" width="6" customWidth="1"/>
    <col min="4354" max="4354" width="21.7109375" customWidth="1"/>
    <col min="4355" max="4355" width="18.5703125" customWidth="1"/>
    <col min="4356" max="4356" width="17.140625" customWidth="1"/>
    <col min="4357" max="4357" width="20.7109375" customWidth="1"/>
    <col min="4358" max="4358" width="35" customWidth="1"/>
    <col min="4609" max="4609" width="6" customWidth="1"/>
    <col min="4610" max="4610" width="21.7109375" customWidth="1"/>
    <col min="4611" max="4611" width="18.5703125" customWidth="1"/>
    <col min="4612" max="4612" width="17.140625" customWidth="1"/>
    <col min="4613" max="4613" width="20.7109375" customWidth="1"/>
    <col min="4614" max="4614" width="35" customWidth="1"/>
    <col min="4865" max="4865" width="6" customWidth="1"/>
    <col min="4866" max="4866" width="21.7109375" customWidth="1"/>
    <col min="4867" max="4867" width="18.5703125" customWidth="1"/>
    <col min="4868" max="4868" width="17.140625" customWidth="1"/>
    <col min="4869" max="4869" width="20.7109375" customWidth="1"/>
    <col min="4870" max="4870" width="35" customWidth="1"/>
    <col min="5121" max="5121" width="6" customWidth="1"/>
    <col min="5122" max="5122" width="21.7109375" customWidth="1"/>
    <col min="5123" max="5123" width="18.5703125" customWidth="1"/>
    <col min="5124" max="5124" width="17.140625" customWidth="1"/>
    <col min="5125" max="5125" width="20.7109375" customWidth="1"/>
    <col min="5126" max="5126" width="35" customWidth="1"/>
    <col min="5377" max="5377" width="6" customWidth="1"/>
    <col min="5378" max="5378" width="21.7109375" customWidth="1"/>
    <col min="5379" max="5379" width="18.5703125" customWidth="1"/>
    <col min="5380" max="5380" width="17.140625" customWidth="1"/>
    <col min="5381" max="5381" width="20.7109375" customWidth="1"/>
    <col min="5382" max="5382" width="35" customWidth="1"/>
    <col min="5633" max="5633" width="6" customWidth="1"/>
    <col min="5634" max="5634" width="21.7109375" customWidth="1"/>
    <col min="5635" max="5635" width="18.5703125" customWidth="1"/>
    <col min="5636" max="5636" width="17.140625" customWidth="1"/>
    <col min="5637" max="5637" width="20.7109375" customWidth="1"/>
    <col min="5638" max="5638" width="35" customWidth="1"/>
    <col min="5889" max="5889" width="6" customWidth="1"/>
    <col min="5890" max="5890" width="21.7109375" customWidth="1"/>
    <col min="5891" max="5891" width="18.5703125" customWidth="1"/>
    <col min="5892" max="5892" width="17.140625" customWidth="1"/>
    <col min="5893" max="5893" width="20.7109375" customWidth="1"/>
    <col min="5894" max="5894" width="35" customWidth="1"/>
    <col min="6145" max="6145" width="6" customWidth="1"/>
    <col min="6146" max="6146" width="21.7109375" customWidth="1"/>
    <col min="6147" max="6147" width="18.5703125" customWidth="1"/>
    <col min="6148" max="6148" width="17.140625" customWidth="1"/>
    <col min="6149" max="6149" width="20.7109375" customWidth="1"/>
    <col min="6150" max="6150" width="35" customWidth="1"/>
    <col min="6401" max="6401" width="6" customWidth="1"/>
    <col min="6402" max="6402" width="21.7109375" customWidth="1"/>
    <col min="6403" max="6403" width="18.5703125" customWidth="1"/>
    <col min="6404" max="6404" width="17.140625" customWidth="1"/>
    <col min="6405" max="6405" width="20.7109375" customWidth="1"/>
    <col min="6406" max="6406" width="35" customWidth="1"/>
    <col min="6657" max="6657" width="6" customWidth="1"/>
    <col min="6658" max="6658" width="21.7109375" customWidth="1"/>
    <col min="6659" max="6659" width="18.5703125" customWidth="1"/>
    <col min="6660" max="6660" width="17.140625" customWidth="1"/>
    <col min="6661" max="6661" width="20.7109375" customWidth="1"/>
    <col min="6662" max="6662" width="35" customWidth="1"/>
    <col min="6913" max="6913" width="6" customWidth="1"/>
    <col min="6914" max="6914" width="21.7109375" customWidth="1"/>
    <col min="6915" max="6915" width="18.5703125" customWidth="1"/>
    <col min="6916" max="6916" width="17.140625" customWidth="1"/>
    <col min="6917" max="6917" width="20.7109375" customWidth="1"/>
    <col min="6918" max="6918" width="35" customWidth="1"/>
    <col min="7169" max="7169" width="6" customWidth="1"/>
    <col min="7170" max="7170" width="21.7109375" customWidth="1"/>
    <col min="7171" max="7171" width="18.5703125" customWidth="1"/>
    <col min="7172" max="7172" width="17.140625" customWidth="1"/>
    <col min="7173" max="7173" width="20.7109375" customWidth="1"/>
    <col min="7174" max="7174" width="35" customWidth="1"/>
    <col min="7425" max="7425" width="6" customWidth="1"/>
    <col min="7426" max="7426" width="21.7109375" customWidth="1"/>
    <col min="7427" max="7427" width="18.5703125" customWidth="1"/>
    <col min="7428" max="7428" width="17.140625" customWidth="1"/>
    <col min="7429" max="7429" width="20.7109375" customWidth="1"/>
    <col min="7430" max="7430" width="35" customWidth="1"/>
    <col min="7681" max="7681" width="6" customWidth="1"/>
    <col min="7682" max="7682" width="21.7109375" customWidth="1"/>
    <col min="7683" max="7683" width="18.5703125" customWidth="1"/>
    <col min="7684" max="7684" width="17.140625" customWidth="1"/>
    <col min="7685" max="7685" width="20.7109375" customWidth="1"/>
    <col min="7686" max="7686" width="35" customWidth="1"/>
    <col min="7937" max="7937" width="6" customWidth="1"/>
    <col min="7938" max="7938" width="21.7109375" customWidth="1"/>
    <col min="7939" max="7939" width="18.5703125" customWidth="1"/>
    <col min="7940" max="7940" width="17.140625" customWidth="1"/>
    <col min="7941" max="7941" width="20.7109375" customWidth="1"/>
    <col min="7942" max="7942" width="35" customWidth="1"/>
    <col min="8193" max="8193" width="6" customWidth="1"/>
    <col min="8194" max="8194" width="21.7109375" customWidth="1"/>
    <col min="8195" max="8195" width="18.5703125" customWidth="1"/>
    <col min="8196" max="8196" width="17.140625" customWidth="1"/>
    <col min="8197" max="8197" width="20.7109375" customWidth="1"/>
    <col min="8198" max="8198" width="35" customWidth="1"/>
    <col min="8449" max="8449" width="6" customWidth="1"/>
    <col min="8450" max="8450" width="21.7109375" customWidth="1"/>
    <col min="8451" max="8451" width="18.5703125" customWidth="1"/>
    <col min="8452" max="8452" width="17.140625" customWidth="1"/>
    <col min="8453" max="8453" width="20.7109375" customWidth="1"/>
    <col min="8454" max="8454" width="35" customWidth="1"/>
    <col min="8705" max="8705" width="6" customWidth="1"/>
    <col min="8706" max="8706" width="21.7109375" customWidth="1"/>
    <col min="8707" max="8707" width="18.5703125" customWidth="1"/>
    <col min="8708" max="8708" width="17.140625" customWidth="1"/>
    <col min="8709" max="8709" width="20.7109375" customWidth="1"/>
    <col min="8710" max="8710" width="35" customWidth="1"/>
    <col min="8961" max="8961" width="6" customWidth="1"/>
    <col min="8962" max="8962" width="21.7109375" customWidth="1"/>
    <col min="8963" max="8963" width="18.5703125" customWidth="1"/>
    <col min="8964" max="8964" width="17.140625" customWidth="1"/>
    <col min="8965" max="8965" width="20.7109375" customWidth="1"/>
    <col min="8966" max="8966" width="35" customWidth="1"/>
    <col min="9217" max="9217" width="6" customWidth="1"/>
    <col min="9218" max="9218" width="21.7109375" customWidth="1"/>
    <col min="9219" max="9219" width="18.5703125" customWidth="1"/>
    <col min="9220" max="9220" width="17.140625" customWidth="1"/>
    <col min="9221" max="9221" width="20.7109375" customWidth="1"/>
    <col min="9222" max="9222" width="35" customWidth="1"/>
    <col min="9473" max="9473" width="6" customWidth="1"/>
    <col min="9474" max="9474" width="21.7109375" customWidth="1"/>
    <col min="9475" max="9475" width="18.5703125" customWidth="1"/>
    <col min="9476" max="9476" width="17.140625" customWidth="1"/>
    <col min="9477" max="9477" width="20.7109375" customWidth="1"/>
    <col min="9478" max="9478" width="35" customWidth="1"/>
    <col min="9729" max="9729" width="6" customWidth="1"/>
    <col min="9730" max="9730" width="21.7109375" customWidth="1"/>
    <col min="9731" max="9731" width="18.5703125" customWidth="1"/>
    <col min="9732" max="9732" width="17.140625" customWidth="1"/>
    <col min="9733" max="9733" width="20.7109375" customWidth="1"/>
    <col min="9734" max="9734" width="35" customWidth="1"/>
    <col min="9985" max="9985" width="6" customWidth="1"/>
    <col min="9986" max="9986" width="21.7109375" customWidth="1"/>
    <col min="9987" max="9987" width="18.5703125" customWidth="1"/>
    <col min="9988" max="9988" width="17.140625" customWidth="1"/>
    <col min="9989" max="9989" width="20.7109375" customWidth="1"/>
    <col min="9990" max="9990" width="35" customWidth="1"/>
    <col min="10241" max="10241" width="6" customWidth="1"/>
    <col min="10242" max="10242" width="21.7109375" customWidth="1"/>
    <col min="10243" max="10243" width="18.5703125" customWidth="1"/>
    <col min="10244" max="10244" width="17.140625" customWidth="1"/>
    <col min="10245" max="10245" width="20.7109375" customWidth="1"/>
    <col min="10246" max="10246" width="35" customWidth="1"/>
    <col min="10497" max="10497" width="6" customWidth="1"/>
    <col min="10498" max="10498" width="21.7109375" customWidth="1"/>
    <col min="10499" max="10499" width="18.5703125" customWidth="1"/>
    <col min="10500" max="10500" width="17.140625" customWidth="1"/>
    <col min="10501" max="10501" width="20.7109375" customWidth="1"/>
    <col min="10502" max="10502" width="35" customWidth="1"/>
    <col min="10753" max="10753" width="6" customWidth="1"/>
    <col min="10754" max="10754" width="21.7109375" customWidth="1"/>
    <col min="10755" max="10755" width="18.5703125" customWidth="1"/>
    <col min="10756" max="10756" width="17.140625" customWidth="1"/>
    <col min="10757" max="10757" width="20.7109375" customWidth="1"/>
    <col min="10758" max="10758" width="35" customWidth="1"/>
    <col min="11009" max="11009" width="6" customWidth="1"/>
    <col min="11010" max="11010" width="21.7109375" customWidth="1"/>
    <col min="11011" max="11011" width="18.5703125" customWidth="1"/>
    <col min="11012" max="11012" width="17.140625" customWidth="1"/>
    <col min="11013" max="11013" width="20.7109375" customWidth="1"/>
    <col min="11014" max="11014" width="35" customWidth="1"/>
    <col min="11265" max="11265" width="6" customWidth="1"/>
    <col min="11266" max="11266" width="21.7109375" customWidth="1"/>
    <col min="11267" max="11267" width="18.5703125" customWidth="1"/>
    <col min="11268" max="11268" width="17.140625" customWidth="1"/>
    <col min="11269" max="11269" width="20.7109375" customWidth="1"/>
    <col min="11270" max="11270" width="35" customWidth="1"/>
    <col min="11521" max="11521" width="6" customWidth="1"/>
    <col min="11522" max="11522" width="21.7109375" customWidth="1"/>
    <col min="11523" max="11523" width="18.5703125" customWidth="1"/>
    <col min="11524" max="11524" width="17.140625" customWidth="1"/>
    <col min="11525" max="11525" width="20.7109375" customWidth="1"/>
    <col min="11526" max="11526" width="35" customWidth="1"/>
    <col min="11777" max="11777" width="6" customWidth="1"/>
    <col min="11778" max="11778" width="21.7109375" customWidth="1"/>
    <col min="11779" max="11779" width="18.5703125" customWidth="1"/>
    <col min="11780" max="11780" width="17.140625" customWidth="1"/>
    <col min="11781" max="11781" width="20.7109375" customWidth="1"/>
    <col min="11782" max="11782" width="35" customWidth="1"/>
    <col min="12033" max="12033" width="6" customWidth="1"/>
    <col min="12034" max="12034" width="21.7109375" customWidth="1"/>
    <col min="12035" max="12035" width="18.5703125" customWidth="1"/>
    <col min="12036" max="12036" width="17.140625" customWidth="1"/>
    <col min="12037" max="12037" width="20.7109375" customWidth="1"/>
    <col min="12038" max="12038" width="35" customWidth="1"/>
    <col min="12289" max="12289" width="6" customWidth="1"/>
    <col min="12290" max="12290" width="21.7109375" customWidth="1"/>
    <col min="12291" max="12291" width="18.5703125" customWidth="1"/>
    <col min="12292" max="12292" width="17.140625" customWidth="1"/>
    <col min="12293" max="12293" width="20.7109375" customWidth="1"/>
    <col min="12294" max="12294" width="35" customWidth="1"/>
    <col min="12545" max="12545" width="6" customWidth="1"/>
    <col min="12546" max="12546" width="21.7109375" customWidth="1"/>
    <col min="12547" max="12547" width="18.5703125" customWidth="1"/>
    <col min="12548" max="12548" width="17.140625" customWidth="1"/>
    <col min="12549" max="12549" width="20.7109375" customWidth="1"/>
    <col min="12550" max="12550" width="35" customWidth="1"/>
    <col min="12801" max="12801" width="6" customWidth="1"/>
    <col min="12802" max="12802" width="21.7109375" customWidth="1"/>
    <col min="12803" max="12803" width="18.5703125" customWidth="1"/>
    <col min="12804" max="12804" width="17.140625" customWidth="1"/>
    <col min="12805" max="12805" width="20.7109375" customWidth="1"/>
    <col min="12806" max="12806" width="35" customWidth="1"/>
    <col min="13057" max="13057" width="6" customWidth="1"/>
    <col min="13058" max="13058" width="21.7109375" customWidth="1"/>
    <col min="13059" max="13059" width="18.5703125" customWidth="1"/>
    <col min="13060" max="13060" width="17.140625" customWidth="1"/>
    <col min="13061" max="13061" width="20.7109375" customWidth="1"/>
    <col min="13062" max="13062" width="35" customWidth="1"/>
    <col min="13313" max="13313" width="6" customWidth="1"/>
    <col min="13314" max="13314" width="21.7109375" customWidth="1"/>
    <col min="13315" max="13315" width="18.5703125" customWidth="1"/>
    <col min="13316" max="13316" width="17.140625" customWidth="1"/>
    <col min="13317" max="13317" width="20.7109375" customWidth="1"/>
    <col min="13318" max="13318" width="35" customWidth="1"/>
    <col min="13569" max="13569" width="6" customWidth="1"/>
    <col min="13570" max="13570" width="21.7109375" customWidth="1"/>
    <col min="13571" max="13571" width="18.5703125" customWidth="1"/>
    <col min="13572" max="13572" width="17.140625" customWidth="1"/>
    <col min="13573" max="13573" width="20.7109375" customWidth="1"/>
    <col min="13574" max="13574" width="35" customWidth="1"/>
    <col min="13825" max="13825" width="6" customWidth="1"/>
    <col min="13826" max="13826" width="21.7109375" customWidth="1"/>
    <col min="13827" max="13827" width="18.5703125" customWidth="1"/>
    <col min="13828" max="13828" width="17.140625" customWidth="1"/>
    <col min="13829" max="13829" width="20.7109375" customWidth="1"/>
    <col min="13830" max="13830" width="35" customWidth="1"/>
    <col min="14081" max="14081" width="6" customWidth="1"/>
    <col min="14082" max="14082" width="21.7109375" customWidth="1"/>
    <col min="14083" max="14083" width="18.5703125" customWidth="1"/>
    <col min="14084" max="14084" width="17.140625" customWidth="1"/>
    <col min="14085" max="14085" width="20.7109375" customWidth="1"/>
    <col min="14086" max="14086" width="35" customWidth="1"/>
    <col min="14337" max="14337" width="6" customWidth="1"/>
    <col min="14338" max="14338" width="21.7109375" customWidth="1"/>
    <col min="14339" max="14339" width="18.5703125" customWidth="1"/>
    <col min="14340" max="14340" width="17.140625" customWidth="1"/>
    <col min="14341" max="14341" width="20.7109375" customWidth="1"/>
    <col min="14342" max="14342" width="35" customWidth="1"/>
    <col min="14593" max="14593" width="6" customWidth="1"/>
    <col min="14594" max="14594" width="21.7109375" customWidth="1"/>
    <col min="14595" max="14595" width="18.5703125" customWidth="1"/>
    <col min="14596" max="14596" width="17.140625" customWidth="1"/>
    <col min="14597" max="14597" width="20.7109375" customWidth="1"/>
    <col min="14598" max="14598" width="35" customWidth="1"/>
    <col min="14849" max="14849" width="6" customWidth="1"/>
    <col min="14850" max="14850" width="21.7109375" customWidth="1"/>
    <col min="14851" max="14851" width="18.5703125" customWidth="1"/>
    <col min="14852" max="14852" width="17.140625" customWidth="1"/>
    <col min="14853" max="14853" width="20.7109375" customWidth="1"/>
    <col min="14854" max="14854" width="35" customWidth="1"/>
    <col min="15105" max="15105" width="6" customWidth="1"/>
    <col min="15106" max="15106" width="21.7109375" customWidth="1"/>
    <col min="15107" max="15107" width="18.5703125" customWidth="1"/>
    <col min="15108" max="15108" width="17.140625" customWidth="1"/>
    <col min="15109" max="15109" width="20.7109375" customWidth="1"/>
    <col min="15110" max="15110" width="35" customWidth="1"/>
    <col min="15361" max="15361" width="6" customWidth="1"/>
    <col min="15362" max="15362" width="21.7109375" customWidth="1"/>
    <col min="15363" max="15363" width="18.5703125" customWidth="1"/>
    <col min="15364" max="15364" width="17.140625" customWidth="1"/>
    <col min="15365" max="15365" width="20.7109375" customWidth="1"/>
    <col min="15366" max="15366" width="35" customWidth="1"/>
    <col min="15617" max="15617" width="6" customWidth="1"/>
    <col min="15618" max="15618" width="21.7109375" customWidth="1"/>
    <col min="15619" max="15619" width="18.5703125" customWidth="1"/>
    <col min="15620" max="15620" width="17.140625" customWidth="1"/>
    <col min="15621" max="15621" width="20.7109375" customWidth="1"/>
    <col min="15622" max="15622" width="35" customWidth="1"/>
    <col min="15873" max="15873" width="6" customWidth="1"/>
    <col min="15874" max="15874" width="21.7109375" customWidth="1"/>
    <col min="15875" max="15875" width="18.5703125" customWidth="1"/>
    <col min="15876" max="15876" width="17.140625" customWidth="1"/>
    <col min="15877" max="15877" width="20.7109375" customWidth="1"/>
    <col min="15878" max="15878" width="35" customWidth="1"/>
    <col min="16129" max="16129" width="6" customWidth="1"/>
    <col min="16130" max="16130" width="21.7109375" customWidth="1"/>
    <col min="16131" max="16131" width="18.5703125" customWidth="1"/>
    <col min="16132" max="16132" width="17.140625" customWidth="1"/>
    <col min="16133" max="16133" width="20.7109375" customWidth="1"/>
    <col min="16134" max="16134" width="35" customWidth="1"/>
  </cols>
  <sheetData>
    <row r="1" spans="1:6" ht="36" customHeight="1" x14ac:dyDescent="0.25">
      <c r="A1" s="154" t="s">
        <v>365</v>
      </c>
      <c r="B1" s="154"/>
      <c r="C1" s="154"/>
      <c r="D1" s="154"/>
      <c r="E1" s="154"/>
      <c r="F1" s="154"/>
    </row>
    <row r="2" spans="1:6" x14ac:dyDescent="0.25">
      <c r="B2" s="155"/>
      <c r="C2" s="155"/>
      <c r="D2" s="155"/>
      <c r="E2" s="155"/>
      <c r="F2" s="155"/>
    </row>
    <row r="3" spans="1:6" ht="55.5" customHeight="1" x14ac:dyDescent="0.25">
      <c r="A3" s="156" t="s">
        <v>1</v>
      </c>
      <c r="B3" s="156" t="s">
        <v>178</v>
      </c>
      <c r="C3" s="99" t="s">
        <v>179</v>
      </c>
      <c r="D3" s="99" t="s">
        <v>180</v>
      </c>
      <c r="E3" s="99" t="s">
        <v>181</v>
      </c>
      <c r="F3" s="99" t="s">
        <v>182</v>
      </c>
    </row>
    <row r="4" spans="1:6" ht="77.25" customHeight="1" x14ac:dyDescent="0.25">
      <c r="A4" s="156"/>
      <c r="B4" s="156"/>
      <c r="C4" s="99"/>
      <c r="D4" s="99"/>
      <c r="E4" s="99"/>
      <c r="F4" s="99"/>
    </row>
    <row r="5" spans="1:6" ht="31.5" x14ac:dyDescent="0.25">
      <c r="A5" s="79">
        <v>1</v>
      </c>
      <c r="B5" s="58" t="s">
        <v>183</v>
      </c>
      <c r="C5" s="58" t="s">
        <v>184</v>
      </c>
      <c r="D5" s="76">
        <f>0.38</f>
        <v>0.38</v>
      </c>
      <c r="E5" s="76">
        <f>0.327</f>
        <v>0.32700000000000001</v>
      </c>
      <c r="F5" s="77">
        <f>0.327</f>
        <v>0.32700000000000001</v>
      </c>
    </row>
    <row r="6" spans="1:6" ht="31.5" x14ac:dyDescent="0.25">
      <c r="A6" s="80">
        <v>2</v>
      </c>
      <c r="B6" s="58" t="s">
        <v>185</v>
      </c>
      <c r="C6" s="58" t="s">
        <v>186</v>
      </c>
      <c r="D6" s="76">
        <f>-7641.5/1000</f>
        <v>-7.6414999999999997</v>
      </c>
      <c r="E6" s="76">
        <f>-7663.3/1000</f>
        <v>-7.6633000000000004</v>
      </c>
      <c r="F6" s="77">
        <f>-7511.3/1000</f>
        <v>-7.5113000000000003</v>
      </c>
    </row>
    <row r="7" spans="1:6" ht="31.5" x14ac:dyDescent="0.25">
      <c r="A7" s="79">
        <v>3</v>
      </c>
      <c r="B7" s="58" t="s">
        <v>187</v>
      </c>
      <c r="C7" s="58" t="s">
        <v>186</v>
      </c>
      <c r="D7" s="76">
        <v>0.751</v>
      </c>
      <c r="E7" s="76">
        <v>0.64</v>
      </c>
      <c r="F7" s="77">
        <v>0.66900000000000004</v>
      </c>
    </row>
    <row r="8" spans="1:6" ht="15.75" x14ac:dyDescent="0.25">
      <c r="A8" s="80">
        <v>4</v>
      </c>
      <c r="B8" s="58" t="s">
        <v>188</v>
      </c>
      <c r="C8" s="58" t="s">
        <v>184</v>
      </c>
      <c r="D8" s="76">
        <f>6762/1000</f>
        <v>6.7619999999999996</v>
      </c>
      <c r="E8" s="76">
        <v>6.6929999999999996</v>
      </c>
      <c r="F8" s="77">
        <v>6.6909999999999998</v>
      </c>
    </row>
    <row r="9" spans="1:6" ht="31.5" x14ac:dyDescent="0.25">
      <c r="A9" s="79">
        <v>5</v>
      </c>
      <c r="B9" s="58" t="s">
        <v>189</v>
      </c>
      <c r="C9" s="58" t="s">
        <v>190</v>
      </c>
      <c r="D9" s="76">
        <f>3717.3/1000</f>
        <v>3.7173000000000003</v>
      </c>
      <c r="E9" s="58">
        <f>4928/1000</f>
        <v>4.9279999999999999</v>
      </c>
      <c r="F9" s="77">
        <f>4905/1000</f>
        <v>4.9050000000000002</v>
      </c>
    </row>
    <row r="10" spans="1:6" ht="31.5" x14ac:dyDescent="0.25">
      <c r="A10" s="80">
        <v>6</v>
      </c>
      <c r="B10" s="58" t="s">
        <v>191</v>
      </c>
      <c r="C10" s="58" t="s">
        <v>192</v>
      </c>
      <c r="D10" s="76">
        <v>3.74</v>
      </c>
      <c r="E10" s="76">
        <v>3.6840000000000002</v>
      </c>
      <c r="F10" s="77">
        <v>3.7269999999999999</v>
      </c>
    </row>
    <row r="11" spans="1:6" ht="31.5" x14ac:dyDescent="0.25">
      <c r="A11" s="79">
        <v>7</v>
      </c>
      <c r="B11" s="58" t="s">
        <v>193</v>
      </c>
      <c r="C11" s="58" t="s">
        <v>192</v>
      </c>
      <c r="D11" s="76">
        <v>7.75</v>
      </c>
      <c r="E11" s="76">
        <v>7.75</v>
      </c>
      <c r="F11" s="77">
        <v>7.75</v>
      </c>
    </row>
    <row r="12" spans="1:6" ht="31.5" x14ac:dyDescent="0.25">
      <c r="A12" s="80">
        <v>8</v>
      </c>
      <c r="B12" s="58" t="s">
        <v>194</v>
      </c>
      <c r="C12" s="58" t="s">
        <v>184</v>
      </c>
      <c r="D12" s="76">
        <f>7317.6/1000</f>
        <v>7.3176000000000005</v>
      </c>
      <c r="E12" s="76">
        <f>7317.6/1000</f>
        <v>7.3176000000000005</v>
      </c>
      <c r="F12" s="77">
        <v>7</v>
      </c>
    </row>
    <row r="13" spans="1:6" ht="31.5" x14ac:dyDescent="0.25">
      <c r="A13" s="79">
        <v>9</v>
      </c>
      <c r="B13" s="58" t="s">
        <v>195</v>
      </c>
      <c r="C13" s="58" t="s">
        <v>184</v>
      </c>
      <c r="D13" s="76">
        <f>2345.1/1000</f>
        <v>2.3451</v>
      </c>
      <c r="E13" s="76">
        <v>2.355</v>
      </c>
      <c r="F13" s="77">
        <v>2.3849999999999998</v>
      </c>
    </row>
    <row r="14" spans="1:6" ht="31.5" x14ac:dyDescent="0.25">
      <c r="A14" s="80">
        <v>10</v>
      </c>
      <c r="B14" s="58" t="s">
        <v>196</v>
      </c>
      <c r="C14" s="58" t="s">
        <v>192</v>
      </c>
      <c r="D14" s="76">
        <f>3200.95/1000</f>
        <v>3.2009499999999997</v>
      </c>
      <c r="E14" s="76">
        <f>3200.95/1000</f>
        <v>3.2009499999999997</v>
      </c>
      <c r="F14" s="77">
        <v>3</v>
      </c>
    </row>
    <row r="15" spans="1:6" ht="31.5" x14ac:dyDescent="0.25">
      <c r="A15" s="79">
        <v>11</v>
      </c>
      <c r="B15" s="58" t="s">
        <v>197</v>
      </c>
      <c r="C15" s="58" t="s">
        <v>192</v>
      </c>
      <c r="D15" s="76">
        <f>3673/1000</f>
        <v>3.673</v>
      </c>
      <c r="E15" s="76">
        <v>3.673</v>
      </c>
      <c r="F15" s="77">
        <v>3.673</v>
      </c>
    </row>
    <row r="16" spans="1:6" ht="15.75" x14ac:dyDescent="0.25">
      <c r="A16" s="80">
        <v>12</v>
      </c>
      <c r="B16" s="58" t="s">
        <v>198</v>
      </c>
      <c r="C16" s="58" t="s">
        <v>192</v>
      </c>
      <c r="D16" s="76">
        <v>-3.4119999999999999</v>
      </c>
      <c r="E16" s="76" t="s">
        <v>199</v>
      </c>
      <c r="F16" s="77">
        <v>-3.4119999999999999</v>
      </c>
    </row>
    <row r="17" spans="1:6" ht="31.5" x14ac:dyDescent="0.25">
      <c r="A17" s="79">
        <v>13</v>
      </c>
      <c r="B17" s="58" t="s">
        <v>200</v>
      </c>
      <c r="C17" s="58" t="s">
        <v>192</v>
      </c>
      <c r="D17" s="58">
        <f>4247/1000</f>
        <v>4.2469999999999999</v>
      </c>
      <c r="E17" s="58">
        <f>2937/1000</f>
        <v>2.9369999999999998</v>
      </c>
      <c r="F17" s="77">
        <v>3</v>
      </c>
    </row>
    <row r="18" spans="1:6" ht="31.5" x14ac:dyDescent="0.25">
      <c r="A18" s="80">
        <v>14</v>
      </c>
      <c r="B18" s="58" t="s">
        <v>201</v>
      </c>
      <c r="C18" s="58" t="s">
        <v>184</v>
      </c>
      <c r="D18" s="76">
        <f>4202.6/1000</f>
        <v>4.2026000000000003</v>
      </c>
      <c r="E18" s="76">
        <v>4.2030000000000003</v>
      </c>
      <c r="F18" s="77">
        <v>4</v>
      </c>
    </row>
    <row r="19" spans="1:6" ht="31.5" x14ac:dyDescent="0.25">
      <c r="A19" s="79">
        <v>15</v>
      </c>
      <c r="B19" s="58" t="s">
        <v>202</v>
      </c>
      <c r="C19" s="58" t="s">
        <v>203</v>
      </c>
      <c r="D19" s="76">
        <f>4460.3/1000</f>
        <v>4.4603000000000002</v>
      </c>
      <c r="E19" s="76">
        <f>4460.3/1000</f>
        <v>4.4603000000000002</v>
      </c>
      <c r="F19" s="77">
        <v>4.4000000000000004</v>
      </c>
    </row>
    <row r="20" spans="1:6" ht="15.75" x14ac:dyDescent="0.25">
      <c r="A20" s="80">
        <v>16</v>
      </c>
      <c r="B20" s="78" t="s">
        <v>204</v>
      </c>
      <c r="C20" s="78" t="s">
        <v>205</v>
      </c>
      <c r="D20" s="81">
        <v>-108</v>
      </c>
      <c r="E20" s="81">
        <v>-164.2</v>
      </c>
      <c r="F20" s="81">
        <v>-168.3</v>
      </c>
    </row>
    <row r="21" spans="1:6" ht="15.75" x14ac:dyDescent="0.25">
      <c r="A21" s="79">
        <v>17</v>
      </c>
      <c r="B21" s="78" t="s">
        <v>206</v>
      </c>
      <c r="C21" s="78" t="s">
        <v>205</v>
      </c>
      <c r="D21" s="81">
        <v>-315.2</v>
      </c>
      <c r="E21" s="81">
        <v>-312.8</v>
      </c>
      <c r="F21" s="81">
        <v>-312.8</v>
      </c>
    </row>
    <row r="22" spans="1:6" ht="15.75" x14ac:dyDescent="0.25">
      <c r="A22" s="80">
        <v>18</v>
      </c>
      <c r="B22" s="78" t="s">
        <v>207</v>
      </c>
      <c r="C22" s="78" t="s">
        <v>208</v>
      </c>
      <c r="D22" s="81">
        <v>295.2</v>
      </c>
      <c r="E22" s="82">
        <v>217.5</v>
      </c>
      <c r="F22" s="82">
        <v>212.5</v>
      </c>
    </row>
    <row r="23" spans="1:6" ht="15.75" x14ac:dyDescent="0.25">
      <c r="A23" s="79">
        <v>19</v>
      </c>
      <c r="B23" s="83" t="s">
        <v>351</v>
      </c>
      <c r="C23" s="83" t="s">
        <v>205</v>
      </c>
      <c r="D23" s="84">
        <v>246.4</v>
      </c>
      <c r="E23" s="84">
        <v>226.4</v>
      </c>
      <c r="F23" s="84">
        <v>134.80000000000001</v>
      </c>
    </row>
    <row r="24" spans="1:6" ht="15.75" x14ac:dyDescent="0.25">
      <c r="A24" s="80">
        <v>20</v>
      </c>
      <c r="B24" s="83" t="s">
        <v>210</v>
      </c>
      <c r="C24" s="83" t="s">
        <v>211</v>
      </c>
      <c r="D24" s="84">
        <v>653.70000000000005</v>
      </c>
      <c r="E24" s="84">
        <v>635.70000000000005</v>
      </c>
      <c r="F24" s="84">
        <v>635.70000000000005</v>
      </c>
    </row>
    <row r="25" spans="1:6" ht="15.75" x14ac:dyDescent="0.25">
      <c r="A25" s="79">
        <v>21</v>
      </c>
      <c r="B25" s="78" t="s">
        <v>212</v>
      </c>
      <c r="C25" s="78" t="s">
        <v>208</v>
      </c>
      <c r="D25" s="81">
        <v>209.1</v>
      </c>
      <c r="E25" s="81">
        <v>209.1</v>
      </c>
      <c r="F25" s="81">
        <v>209.1</v>
      </c>
    </row>
    <row r="26" spans="1:6" ht="15.75" x14ac:dyDescent="0.25">
      <c r="A26" s="80">
        <v>22</v>
      </c>
      <c r="B26" s="78" t="s">
        <v>213</v>
      </c>
      <c r="C26" s="78" t="s">
        <v>214</v>
      </c>
      <c r="D26" s="81">
        <v>181.7</v>
      </c>
      <c r="E26" s="81">
        <v>120.2</v>
      </c>
      <c r="F26" s="81">
        <v>120.2</v>
      </c>
    </row>
    <row r="27" spans="1:6" ht="15.75" x14ac:dyDescent="0.25">
      <c r="A27" s="79">
        <v>23</v>
      </c>
      <c r="B27" s="78" t="s">
        <v>215</v>
      </c>
      <c r="C27" s="83" t="s">
        <v>208</v>
      </c>
      <c r="D27" s="81">
        <v>239.2</v>
      </c>
      <c r="E27" s="81">
        <v>114.7</v>
      </c>
      <c r="F27" s="81">
        <v>114.7</v>
      </c>
    </row>
    <row r="28" spans="1:6" ht="15.75" x14ac:dyDescent="0.25">
      <c r="A28" s="80">
        <v>24</v>
      </c>
      <c r="B28" s="78" t="s">
        <v>216</v>
      </c>
      <c r="C28" s="78" t="s">
        <v>205</v>
      </c>
      <c r="D28" s="81">
        <v>236.1</v>
      </c>
      <c r="E28" s="81">
        <v>236.1</v>
      </c>
      <c r="F28" s="81">
        <v>236.1</v>
      </c>
    </row>
    <row r="29" spans="1:6" ht="15.75" x14ac:dyDescent="0.25">
      <c r="A29" s="79">
        <v>25</v>
      </c>
      <c r="B29" s="78" t="s">
        <v>217</v>
      </c>
      <c r="C29" s="78" t="s">
        <v>208</v>
      </c>
      <c r="D29" s="78">
        <v>203.5</v>
      </c>
      <c r="E29" s="78">
        <v>203.5</v>
      </c>
      <c r="F29" s="78">
        <v>203.5</v>
      </c>
    </row>
    <row r="30" spans="1:6" ht="15.75" x14ac:dyDescent="0.25">
      <c r="A30" s="80">
        <v>26</v>
      </c>
      <c r="B30" s="78" t="s">
        <v>218</v>
      </c>
      <c r="C30" s="78" t="s">
        <v>208</v>
      </c>
      <c r="D30" s="78">
        <v>6.8</v>
      </c>
      <c r="E30" s="78">
        <v>-28.2</v>
      </c>
      <c r="F30" s="78">
        <v>-28.2</v>
      </c>
    </row>
    <row r="31" spans="1:6" ht="15.75" x14ac:dyDescent="0.25">
      <c r="A31" s="79">
        <v>27</v>
      </c>
      <c r="B31" s="83" t="s">
        <v>219</v>
      </c>
      <c r="C31" s="83" t="s">
        <v>208</v>
      </c>
      <c r="D31" s="83">
        <v>192.1</v>
      </c>
      <c r="E31" s="83">
        <v>192.1</v>
      </c>
      <c r="F31" s="83">
        <v>192.1</v>
      </c>
    </row>
    <row r="32" spans="1:6" ht="15.75" x14ac:dyDescent="0.25">
      <c r="A32" s="80">
        <v>28</v>
      </c>
      <c r="B32" s="78" t="s">
        <v>220</v>
      </c>
      <c r="C32" s="78" t="s">
        <v>208</v>
      </c>
      <c r="D32" s="78">
        <v>-109.5</v>
      </c>
      <c r="E32" s="78">
        <v>-152</v>
      </c>
      <c r="F32" s="78">
        <v>-152</v>
      </c>
    </row>
    <row r="33" spans="1:6" ht="15.75" x14ac:dyDescent="0.25">
      <c r="A33" s="79">
        <v>29</v>
      </c>
      <c r="B33" s="78" t="s">
        <v>221</v>
      </c>
      <c r="C33" s="78" t="s">
        <v>205</v>
      </c>
      <c r="D33" s="83">
        <v>-82.9</v>
      </c>
      <c r="E33" s="83">
        <v>-82.9</v>
      </c>
      <c r="F33" s="83">
        <v>-82.9</v>
      </c>
    </row>
    <row r="34" spans="1:6" ht="15.75" x14ac:dyDescent="0.25">
      <c r="A34" s="80">
        <v>30</v>
      </c>
      <c r="B34" s="78" t="s">
        <v>222</v>
      </c>
      <c r="C34" s="78" t="s">
        <v>205</v>
      </c>
      <c r="D34" s="78">
        <v>-291.2</v>
      </c>
      <c r="E34" s="78">
        <v>-297.60000000000002</v>
      </c>
      <c r="F34" s="78">
        <v>-297.60000000000002</v>
      </c>
    </row>
    <row r="35" spans="1:6" ht="15.75" x14ac:dyDescent="0.25">
      <c r="A35" s="79">
        <v>31</v>
      </c>
      <c r="B35" s="83" t="s">
        <v>223</v>
      </c>
      <c r="C35" s="83" t="s">
        <v>208</v>
      </c>
      <c r="D35" s="83">
        <v>152.4</v>
      </c>
      <c r="E35" s="83">
        <v>152.4</v>
      </c>
      <c r="F35" s="83">
        <v>152.1</v>
      </c>
    </row>
    <row r="36" spans="1:6" ht="15.75" x14ac:dyDescent="0.25">
      <c r="A36" s="80">
        <v>32</v>
      </c>
      <c r="B36" s="83" t="s">
        <v>224</v>
      </c>
      <c r="C36" s="83" t="s">
        <v>208</v>
      </c>
      <c r="D36" s="83">
        <v>-245.7</v>
      </c>
      <c r="E36" s="83">
        <v>-245.7</v>
      </c>
      <c r="F36" s="83">
        <v>-246</v>
      </c>
    </row>
    <row r="37" spans="1:6" ht="15.75" x14ac:dyDescent="0.25">
      <c r="A37" s="79">
        <v>33</v>
      </c>
      <c r="B37" s="83" t="s">
        <v>225</v>
      </c>
      <c r="C37" s="83" t="s">
        <v>208</v>
      </c>
      <c r="D37" s="83">
        <v>146.1</v>
      </c>
      <c r="E37" s="83">
        <v>133.1</v>
      </c>
      <c r="F37" s="83">
        <v>133.1</v>
      </c>
    </row>
    <row r="38" spans="1:6" ht="15.75" x14ac:dyDescent="0.25">
      <c r="A38" s="80">
        <v>34</v>
      </c>
      <c r="B38" s="83" t="s">
        <v>226</v>
      </c>
      <c r="C38" s="83" t="s">
        <v>208</v>
      </c>
      <c r="D38" s="83">
        <v>-40.799999999999997</v>
      </c>
      <c r="E38" s="83">
        <v>-48.3</v>
      </c>
      <c r="F38" s="83">
        <v>-48.3</v>
      </c>
    </row>
    <row r="39" spans="1:6" ht="15.75" x14ac:dyDescent="0.25">
      <c r="A39" s="79">
        <v>35</v>
      </c>
      <c r="B39" s="83" t="s">
        <v>227</v>
      </c>
      <c r="C39" s="83" t="s">
        <v>208</v>
      </c>
      <c r="D39" s="83">
        <v>221.7</v>
      </c>
      <c r="E39" s="83">
        <v>221.7</v>
      </c>
      <c r="F39" s="83">
        <v>221.7</v>
      </c>
    </row>
    <row r="40" spans="1:6" ht="15.75" x14ac:dyDescent="0.25">
      <c r="A40" s="80">
        <v>36</v>
      </c>
      <c r="B40" s="83" t="s">
        <v>228</v>
      </c>
      <c r="C40" s="83" t="s">
        <v>208</v>
      </c>
      <c r="D40" s="83">
        <v>22.6</v>
      </c>
      <c r="E40" s="83">
        <v>22.6</v>
      </c>
      <c r="F40" s="83">
        <v>22.3</v>
      </c>
    </row>
    <row r="41" spans="1:6" ht="15.75" x14ac:dyDescent="0.25">
      <c r="A41" s="79">
        <v>37</v>
      </c>
      <c r="B41" s="83" t="s">
        <v>229</v>
      </c>
      <c r="C41" s="83" t="s">
        <v>208</v>
      </c>
      <c r="D41" s="83">
        <v>453.3</v>
      </c>
      <c r="E41" s="83">
        <v>453.3</v>
      </c>
      <c r="F41" s="83">
        <v>453.3</v>
      </c>
    </row>
    <row r="42" spans="1:6" ht="15.75" x14ac:dyDescent="0.25">
      <c r="A42" s="80">
        <v>38</v>
      </c>
      <c r="B42" s="83" t="s">
        <v>230</v>
      </c>
      <c r="C42" s="83" t="s">
        <v>205</v>
      </c>
      <c r="D42" s="83">
        <v>92.9</v>
      </c>
      <c r="E42" s="83">
        <v>85.9</v>
      </c>
      <c r="F42" s="83">
        <v>85.9</v>
      </c>
    </row>
    <row r="43" spans="1:6" ht="15.75" x14ac:dyDescent="0.25">
      <c r="A43" s="79">
        <v>39</v>
      </c>
      <c r="B43" s="83" t="s">
        <v>231</v>
      </c>
      <c r="C43" s="83" t="s">
        <v>208</v>
      </c>
      <c r="D43" s="83">
        <v>-169.2</v>
      </c>
      <c r="E43" s="83">
        <v>-159.5</v>
      </c>
      <c r="F43" s="83">
        <v>-159.5</v>
      </c>
    </row>
    <row r="44" spans="1:6" ht="15.75" x14ac:dyDescent="0.25">
      <c r="A44" s="80">
        <v>40</v>
      </c>
      <c r="B44" s="83" t="s">
        <v>232</v>
      </c>
      <c r="C44" s="83" t="s">
        <v>208</v>
      </c>
      <c r="D44" s="83">
        <v>194.6</v>
      </c>
      <c r="E44" s="83">
        <v>124.6</v>
      </c>
      <c r="F44" s="83">
        <v>124.6</v>
      </c>
    </row>
    <row r="45" spans="1:6" ht="15.75" x14ac:dyDescent="0.25">
      <c r="A45" s="79">
        <v>41</v>
      </c>
      <c r="B45" s="83" t="s">
        <v>233</v>
      </c>
      <c r="C45" s="83" t="s">
        <v>205</v>
      </c>
      <c r="D45" s="83">
        <v>643.5</v>
      </c>
      <c r="E45" s="83">
        <v>643.5</v>
      </c>
      <c r="F45" s="83">
        <v>643.5</v>
      </c>
    </row>
    <row r="46" spans="1:6" ht="15.75" x14ac:dyDescent="0.25">
      <c r="A46" s="80">
        <v>42</v>
      </c>
      <c r="B46" s="83" t="s">
        <v>234</v>
      </c>
      <c r="C46" s="83" t="s">
        <v>208</v>
      </c>
      <c r="D46" s="83">
        <v>522</v>
      </c>
      <c r="E46" s="83">
        <v>519</v>
      </c>
      <c r="F46" s="83">
        <v>519</v>
      </c>
    </row>
    <row r="47" spans="1:6" ht="15.75" x14ac:dyDescent="0.25">
      <c r="A47" s="79">
        <v>43</v>
      </c>
      <c r="B47" s="83" t="s">
        <v>235</v>
      </c>
      <c r="C47" s="83" t="s">
        <v>236</v>
      </c>
      <c r="D47" s="83">
        <v>-31.8</v>
      </c>
      <c r="E47" s="83">
        <v>-46.8</v>
      </c>
      <c r="F47" s="83">
        <v>-89.55</v>
      </c>
    </row>
    <row r="48" spans="1:6" ht="15.75" x14ac:dyDescent="0.25">
      <c r="A48" s="80">
        <v>44</v>
      </c>
      <c r="B48" s="83" t="s">
        <v>352</v>
      </c>
      <c r="C48" s="83" t="s">
        <v>353</v>
      </c>
      <c r="D48" s="83">
        <v>589</v>
      </c>
      <c r="E48" s="83">
        <v>589</v>
      </c>
      <c r="F48" s="83">
        <v>589</v>
      </c>
    </row>
    <row r="49" spans="1:6" ht="15.75" x14ac:dyDescent="0.25">
      <c r="A49" s="79">
        <v>45</v>
      </c>
      <c r="B49" s="83" t="s">
        <v>237</v>
      </c>
      <c r="C49" s="83" t="s">
        <v>211</v>
      </c>
      <c r="D49" s="83">
        <v>70.239999999999995</v>
      </c>
      <c r="E49" s="83">
        <v>50.24</v>
      </c>
      <c r="F49" s="83">
        <v>50.24</v>
      </c>
    </row>
    <row r="50" spans="1:6" ht="15.75" x14ac:dyDescent="0.25">
      <c r="A50" s="80">
        <v>46</v>
      </c>
      <c r="B50" s="83" t="s">
        <v>239</v>
      </c>
      <c r="C50" s="83">
        <v>160</v>
      </c>
      <c r="D50" s="83">
        <v>99</v>
      </c>
      <c r="E50" s="83">
        <v>99</v>
      </c>
      <c r="F50" s="83">
        <v>99</v>
      </c>
    </row>
    <row r="51" spans="1:6" ht="15.75" x14ac:dyDescent="0.25">
      <c r="A51" s="79">
        <v>47</v>
      </c>
      <c r="B51" s="83" t="s">
        <v>238</v>
      </c>
      <c r="C51" s="83">
        <v>250</v>
      </c>
      <c r="D51" s="83">
        <v>51.7</v>
      </c>
      <c r="E51" s="83">
        <v>-1.3</v>
      </c>
      <c r="F51" s="83">
        <v>-1.3</v>
      </c>
    </row>
    <row r="52" spans="1:6" ht="15.75" x14ac:dyDescent="0.25">
      <c r="A52" s="80">
        <v>48</v>
      </c>
      <c r="B52" s="83" t="s">
        <v>240</v>
      </c>
      <c r="C52" s="83" t="s">
        <v>205</v>
      </c>
      <c r="D52" s="83">
        <v>5.2</v>
      </c>
      <c r="E52" s="83">
        <v>-69.8</v>
      </c>
      <c r="F52" s="83">
        <v>-69.8</v>
      </c>
    </row>
    <row r="53" spans="1:6" ht="15.75" x14ac:dyDescent="0.25">
      <c r="A53" s="79">
        <v>49</v>
      </c>
      <c r="B53" s="83" t="s">
        <v>241</v>
      </c>
      <c r="C53" s="83" t="s">
        <v>205</v>
      </c>
      <c r="D53" s="83">
        <v>-41.7</v>
      </c>
      <c r="E53" s="83">
        <v>-76.7</v>
      </c>
      <c r="F53" s="83">
        <v>-76.7</v>
      </c>
    </row>
    <row r="54" spans="1:6" ht="15.75" x14ac:dyDescent="0.25">
      <c r="A54" s="80">
        <v>50</v>
      </c>
      <c r="B54" s="83" t="s">
        <v>242</v>
      </c>
      <c r="C54" s="83" t="s">
        <v>205</v>
      </c>
      <c r="D54" s="83">
        <v>-227.7</v>
      </c>
      <c r="E54" s="83">
        <v>-237.7</v>
      </c>
      <c r="F54" s="83">
        <v>-237.7</v>
      </c>
    </row>
    <row r="55" spans="1:6" ht="15.75" x14ac:dyDescent="0.25">
      <c r="A55" s="79">
        <v>51</v>
      </c>
      <c r="B55" s="83" t="s">
        <v>243</v>
      </c>
      <c r="C55" s="83" t="s">
        <v>208</v>
      </c>
      <c r="D55" s="83">
        <v>239.8</v>
      </c>
      <c r="E55" s="83">
        <v>239.8</v>
      </c>
      <c r="F55" s="83">
        <v>239.8</v>
      </c>
    </row>
    <row r="56" spans="1:6" ht="15.75" x14ac:dyDescent="0.25">
      <c r="A56" s="80">
        <v>52</v>
      </c>
      <c r="B56" s="83" t="s">
        <v>244</v>
      </c>
      <c r="C56" s="83" t="s">
        <v>205</v>
      </c>
      <c r="D56" s="83">
        <v>-17.5</v>
      </c>
      <c r="E56" s="83">
        <v>-42.5</v>
      </c>
      <c r="F56" s="83">
        <v>-57.5</v>
      </c>
    </row>
    <row r="57" spans="1:6" ht="15.75" x14ac:dyDescent="0.25">
      <c r="A57" s="79">
        <v>53</v>
      </c>
      <c r="B57" s="83" t="s">
        <v>245</v>
      </c>
      <c r="C57" s="83" t="s">
        <v>208</v>
      </c>
      <c r="D57" s="83">
        <v>787.2</v>
      </c>
      <c r="E57" s="83">
        <v>787.2</v>
      </c>
      <c r="F57" s="83">
        <v>787.2</v>
      </c>
    </row>
    <row r="58" spans="1:6" ht="15.75" x14ac:dyDescent="0.25">
      <c r="A58" s="80">
        <v>54</v>
      </c>
      <c r="B58" s="83" t="s">
        <v>246</v>
      </c>
      <c r="C58" s="83" t="s">
        <v>205</v>
      </c>
      <c r="D58" s="83">
        <v>560</v>
      </c>
      <c r="E58" s="83">
        <v>560</v>
      </c>
      <c r="F58" s="83">
        <v>560</v>
      </c>
    </row>
    <row r="59" spans="1:6" ht="15.75" x14ac:dyDescent="0.25">
      <c r="A59" s="79">
        <v>55</v>
      </c>
      <c r="B59" s="83" t="s">
        <v>247</v>
      </c>
      <c r="C59" s="83" t="s">
        <v>205</v>
      </c>
      <c r="D59" s="83">
        <v>-28.3</v>
      </c>
      <c r="E59" s="83">
        <v>-48.3</v>
      </c>
      <c r="F59" s="83">
        <v>-48.3</v>
      </c>
    </row>
    <row r="60" spans="1:6" ht="15.75" x14ac:dyDescent="0.25">
      <c r="A60" s="80">
        <v>56</v>
      </c>
      <c r="B60" s="83" t="s">
        <v>248</v>
      </c>
      <c r="C60" s="83" t="s">
        <v>205</v>
      </c>
      <c r="D60" s="83">
        <v>1132</v>
      </c>
      <c r="E60" s="83">
        <v>1132</v>
      </c>
      <c r="F60" s="83">
        <v>1130.8</v>
      </c>
    </row>
    <row r="61" spans="1:6" ht="15.75" x14ac:dyDescent="0.25">
      <c r="A61" s="79">
        <v>57</v>
      </c>
      <c r="B61" s="83" t="s">
        <v>249</v>
      </c>
      <c r="C61" s="83">
        <v>400</v>
      </c>
      <c r="D61" s="83">
        <v>-98.5</v>
      </c>
      <c r="E61" s="83">
        <v>-228.5</v>
      </c>
      <c r="F61" s="83">
        <v>-228.5</v>
      </c>
    </row>
    <row r="62" spans="1:6" ht="15.75" x14ac:dyDescent="0.25">
      <c r="A62" s="80">
        <v>58</v>
      </c>
      <c r="B62" s="83" t="s">
        <v>250</v>
      </c>
      <c r="C62" s="83">
        <v>400</v>
      </c>
      <c r="D62" s="83">
        <v>-25</v>
      </c>
      <c r="E62" s="83">
        <v>-155</v>
      </c>
      <c r="F62" s="83">
        <v>-155</v>
      </c>
    </row>
    <row r="63" spans="1:6" ht="15.75" x14ac:dyDescent="0.25">
      <c r="A63" s="79">
        <v>59</v>
      </c>
      <c r="B63" s="83" t="s">
        <v>251</v>
      </c>
      <c r="C63" s="83">
        <v>63</v>
      </c>
      <c r="D63" s="83">
        <v>234</v>
      </c>
      <c r="E63" s="83">
        <v>234</v>
      </c>
      <c r="F63" s="83">
        <v>234</v>
      </c>
    </row>
    <row r="64" spans="1:6" ht="15.75" x14ac:dyDescent="0.25">
      <c r="A64" s="80">
        <v>60</v>
      </c>
      <c r="B64" s="83" t="s">
        <v>252</v>
      </c>
      <c r="C64" s="83">
        <v>160</v>
      </c>
      <c r="D64" s="83">
        <v>-101</v>
      </c>
      <c r="E64" s="83">
        <v>-101</v>
      </c>
      <c r="F64" s="83">
        <v>-101</v>
      </c>
    </row>
    <row r="65" spans="1:6" ht="15.75" x14ac:dyDescent="0.25">
      <c r="A65" s="79">
        <v>61</v>
      </c>
      <c r="B65" s="83" t="s">
        <v>253</v>
      </c>
      <c r="C65" s="83">
        <v>630</v>
      </c>
      <c r="D65" s="83">
        <v>-771.9</v>
      </c>
      <c r="E65" s="83">
        <v>-816.9</v>
      </c>
      <c r="F65" s="83">
        <v>-816.9</v>
      </c>
    </row>
    <row r="66" spans="1:6" ht="15.75" x14ac:dyDescent="0.25">
      <c r="A66" s="80">
        <v>62</v>
      </c>
      <c r="B66" s="83" t="s">
        <v>254</v>
      </c>
      <c r="C66" s="83">
        <v>250</v>
      </c>
      <c r="D66" s="83">
        <v>127</v>
      </c>
      <c r="E66" s="83">
        <v>-23</v>
      </c>
      <c r="F66" s="83">
        <v>-83</v>
      </c>
    </row>
    <row r="67" spans="1:6" ht="15.75" x14ac:dyDescent="0.25">
      <c r="A67" s="79">
        <v>63</v>
      </c>
      <c r="B67" s="83" t="s">
        <v>255</v>
      </c>
      <c r="C67" s="83">
        <v>400</v>
      </c>
      <c r="D67" s="83">
        <v>160</v>
      </c>
      <c r="E67" s="83">
        <v>160</v>
      </c>
      <c r="F67" s="83">
        <v>160</v>
      </c>
    </row>
    <row r="68" spans="1:6" ht="15.75" x14ac:dyDescent="0.25">
      <c r="A68" s="80">
        <v>64</v>
      </c>
      <c r="B68" s="83" t="s">
        <v>256</v>
      </c>
      <c r="C68" s="83">
        <v>250</v>
      </c>
      <c r="D68" s="83">
        <v>62</v>
      </c>
      <c r="E68" s="83">
        <v>62</v>
      </c>
      <c r="F68" s="83">
        <v>62</v>
      </c>
    </row>
    <row r="69" spans="1:6" ht="15.75" x14ac:dyDescent="0.25">
      <c r="A69" s="79">
        <v>65</v>
      </c>
      <c r="B69" s="83" t="s">
        <v>257</v>
      </c>
      <c r="C69" s="83">
        <v>250</v>
      </c>
      <c r="D69" s="83">
        <v>-118.5</v>
      </c>
      <c r="E69" s="83">
        <v>-118.5</v>
      </c>
      <c r="F69" s="83">
        <v>-118.5</v>
      </c>
    </row>
    <row r="70" spans="1:6" ht="15.75" x14ac:dyDescent="0.25">
      <c r="A70" s="80">
        <v>66</v>
      </c>
      <c r="B70" s="83" t="s">
        <v>258</v>
      </c>
      <c r="C70" s="83">
        <v>250</v>
      </c>
      <c r="D70" s="83">
        <v>152</v>
      </c>
      <c r="E70" s="83">
        <v>152</v>
      </c>
      <c r="F70" s="83">
        <v>152</v>
      </c>
    </row>
    <row r="71" spans="1:6" ht="15.75" x14ac:dyDescent="0.25">
      <c r="A71" s="79">
        <v>67</v>
      </c>
      <c r="B71" s="83" t="s">
        <v>259</v>
      </c>
      <c r="C71" s="83">
        <v>250</v>
      </c>
      <c r="D71" s="83">
        <v>142</v>
      </c>
      <c r="E71" s="83">
        <v>142</v>
      </c>
      <c r="F71" s="83">
        <v>142</v>
      </c>
    </row>
    <row r="72" spans="1:6" ht="15.75" x14ac:dyDescent="0.25">
      <c r="A72" s="80">
        <v>68</v>
      </c>
      <c r="B72" s="83" t="s">
        <v>260</v>
      </c>
      <c r="C72" s="83" t="s">
        <v>205</v>
      </c>
      <c r="D72" s="83">
        <v>550</v>
      </c>
      <c r="E72" s="83">
        <v>550</v>
      </c>
      <c r="F72" s="83">
        <v>550</v>
      </c>
    </row>
    <row r="73" spans="1:6" ht="15.75" x14ac:dyDescent="0.25">
      <c r="A73" s="79">
        <v>69</v>
      </c>
      <c r="B73" s="83" t="s">
        <v>261</v>
      </c>
      <c r="C73" s="83">
        <v>400</v>
      </c>
      <c r="D73" s="83">
        <v>60</v>
      </c>
      <c r="E73" s="83">
        <v>60</v>
      </c>
      <c r="F73" s="83">
        <v>60</v>
      </c>
    </row>
    <row r="74" spans="1:6" ht="15.75" x14ac:dyDescent="0.25">
      <c r="A74" s="80">
        <v>70</v>
      </c>
      <c r="B74" s="83" t="s">
        <v>262</v>
      </c>
      <c r="C74" s="83" t="s">
        <v>205</v>
      </c>
      <c r="D74" s="83">
        <v>670</v>
      </c>
      <c r="E74" s="83">
        <v>670</v>
      </c>
      <c r="F74" s="83">
        <v>670</v>
      </c>
    </row>
    <row r="75" spans="1:6" ht="15.75" x14ac:dyDescent="0.25">
      <c r="A75" s="79">
        <v>71</v>
      </c>
      <c r="B75" s="83" t="s">
        <v>263</v>
      </c>
      <c r="C75" s="83" t="s">
        <v>205</v>
      </c>
      <c r="D75" s="83">
        <v>620</v>
      </c>
      <c r="E75" s="83">
        <v>620</v>
      </c>
      <c r="F75" s="83">
        <v>620</v>
      </c>
    </row>
    <row r="76" spans="1:6" ht="15.75" x14ac:dyDescent="0.25">
      <c r="A76" s="80">
        <v>72</v>
      </c>
      <c r="B76" s="83" t="s">
        <v>354</v>
      </c>
      <c r="C76" s="83" t="s">
        <v>355</v>
      </c>
      <c r="D76" s="83">
        <v>0</v>
      </c>
      <c r="E76" s="83">
        <v>0</v>
      </c>
      <c r="F76" s="83">
        <v>0</v>
      </c>
    </row>
    <row r="77" spans="1:6" ht="15.75" x14ac:dyDescent="0.25">
      <c r="A77" s="79">
        <v>73</v>
      </c>
      <c r="B77" s="83" t="s">
        <v>264</v>
      </c>
      <c r="C77" s="83">
        <v>250</v>
      </c>
      <c r="D77" s="83">
        <v>39</v>
      </c>
      <c r="E77" s="83">
        <v>39</v>
      </c>
      <c r="F77" s="83">
        <v>39</v>
      </c>
    </row>
    <row r="78" spans="1:6" ht="15.75" x14ac:dyDescent="0.25">
      <c r="A78" s="80">
        <v>74</v>
      </c>
      <c r="B78" s="83" t="s">
        <v>265</v>
      </c>
      <c r="C78" s="83" t="s">
        <v>205</v>
      </c>
      <c r="D78" s="83">
        <v>382.32</v>
      </c>
      <c r="E78" s="83">
        <v>382.32</v>
      </c>
      <c r="F78" s="83">
        <v>382.32</v>
      </c>
    </row>
    <row r="79" spans="1:6" ht="15.75" x14ac:dyDescent="0.25">
      <c r="A79" s="79">
        <v>75</v>
      </c>
      <c r="B79" s="83" t="s">
        <v>266</v>
      </c>
      <c r="C79" s="83" t="s">
        <v>205</v>
      </c>
      <c r="D79" s="83">
        <v>640</v>
      </c>
      <c r="E79" s="83">
        <v>675</v>
      </c>
      <c r="F79" s="83">
        <v>675</v>
      </c>
    </row>
    <row r="80" spans="1:6" ht="15.75" x14ac:dyDescent="0.25">
      <c r="A80" s="80">
        <v>76</v>
      </c>
      <c r="B80" s="83" t="s">
        <v>356</v>
      </c>
      <c r="C80" s="83" t="s">
        <v>214</v>
      </c>
      <c r="D80" s="83">
        <v>-5</v>
      </c>
      <c r="E80" s="83">
        <v>-5</v>
      </c>
      <c r="F80" s="83">
        <v>-5</v>
      </c>
    </row>
    <row r="81" spans="1:6" ht="15.75" x14ac:dyDescent="0.25">
      <c r="A81" s="79">
        <v>77</v>
      </c>
      <c r="B81" s="83" t="s">
        <v>267</v>
      </c>
      <c r="C81" s="83" t="s">
        <v>214</v>
      </c>
      <c r="D81" s="83">
        <v>284</v>
      </c>
      <c r="E81" s="83">
        <v>284</v>
      </c>
      <c r="F81" s="83">
        <v>284</v>
      </c>
    </row>
    <row r="82" spans="1:6" ht="15.75" x14ac:dyDescent="0.25">
      <c r="A82" s="80">
        <v>78</v>
      </c>
      <c r="B82" s="83" t="s">
        <v>268</v>
      </c>
      <c r="C82" s="83" t="s">
        <v>214</v>
      </c>
      <c r="D82" s="83">
        <v>-148</v>
      </c>
      <c r="E82" s="83">
        <v>-148</v>
      </c>
      <c r="F82" s="83">
        <v>-148</v>
      </c>
    </row>
    <row r="83" spans="1:6" ht="15.75" x14ac:dyDescent="0.25">
      <c r="A83" s="79">
        <v>79</v>
      </c>
      <c r="B83" s="83" t="s">
        <v>269</v>
      </c>
      <c r="C83" s="83" t="s">
        <v>214</v>
      </c>
      <c r="D83" s="83">
        <v>368</v>
      </c>
      <c r="E83" s="83">
        <f>383-15</f>
        <v>368</v>
      </c>
      <c r="F83" s="83">
        <f>383-15</f>
        <v>368</v>
      </c>
    </row>
    <row r="84" spans="1:6" ht="15.75" x14ac:dyDescent="0.25">
      <c r="A84" s="80">
        <v>80</v>
      </c>
      <c r="B84" s="83" t="s">
        <v>270</v>
      </c>
      <c r="C84" s="83">
        <v>400</v>
      </c>
      <c r="D84" s="83">
        <v>-45.5</v>
      </c>
      <c r="E84" s="83">
        <v>-49.5</v>
      </c>
      <c r="F84" s="83">
        <v>-61.5</v>
      </c>
    </row>
    <row r="85" spans="1:6" ht="15.75" x14ac:dyDescent="0.25">
      <c r="A85" s="79">
        <v>81</v>
      </c>
      <c r="B85" s="83" t="s">
        <v>271</v>
      </c>
      <c r="C85" s="83">
        <v>400</v>
      </c>
      <c r="D85" s="83">
        <v>-2</v>
      </c>
      <c r="E85" s="83">
        <v>-2</v>
      </c>
      <c r="F85" s="83">
        <v>-2</v>
      </c>
    </row>
    <row r="86" spans="1:6" ht="15.75" x14ac:dyDescent="0.25">
      <c r="A86" s="80">
        <v>82</v>
      </c>
      <c r="B86" s="83" t="s">
        <v>272</v>
      </c>
      <c r="C86" s="83">
        <v>250</v>
      </c>
      <c r="D86" s="83">
        <v>0</v>
      </c>
      <c r="E86" s="83">
        <v>0</v>
      </c>
      <c r="F86" s="83">
        <v>0</v>
      </c>
    </row>
    <row r="87" spans="1:6" ht="15.75" x14ac:dyDescent="0.25">
      <c r="A87" s="79">
        <v>83</v>
      </c>
      <c r="B87" s="83" t="s">
        <v>273</v>
      </c>
      <c r="C87" s="83">
        <v>160</v>
      </c>
      <c r="D87" s="83">
        <v>33</v>
      </c>
      <c r="E87" s="83">
        <v>33</v>
      </c>
      <c r="F87" s="83">
        <v>33</v>
      </c>
    </row>
    <row r="88" spans="1:6" ht="15.75" x14ac:dyDescent="0.25">
      <c r="A88" s="80">
        <v>84</v>
      </c>
      <c r="B88" s="83" t="s">
        <v>274</v>
      </c>
      <c r="C88" s="83">
        <v>250</v>
      </c>
      <c r="D88" s="83">
        <v>-77.5</v>
      </c>
      <c r="E88" s="83">
        <v>-51.5</v>
      </c>
      <c r="F88" s="83">
        <v>-44.5</v>
      </c>
    </row>
    <row r="89" spans="1:6" ht="15.75" x14ac:dyDescent="0.25">
      <c r="A89" s="79">
        <v>85</v>
      </c>
      <c r="B89" s="83" t="s">
        <v>275</v>
      </c>
      <c r="C89" s="83">
        <v>250</v>
      </c>
      <c r="D89" s="83">
        <v>-33.799999999999997</v>
      </c>
      <c r="E89" s="83">
        <v>-47.8</v>
      </c>
      <c r="F89" s="83">
        <v>-47.8</v>
      </c>
    </row>
    <row r="90" spans="1:6" ht="15.75" x14ac:dyDescent="0.25">
      <c r="A90" s="80">
        <v>86</v>
      </c>
      <c r="B90" s="83" t="s">
        <v>276</v>
      </c>
      <c r="C90" s="83" t="s">
        <v>205</v>
      </c>
      <c r="D90" s="83">
        <v>269.5</v>
      </c>
      <c r="E90" s="83">
        <v>269.5</v>
      </c>
      <c r="F90" s="83">
        <v>269.5</v>
      </c>
    </row>
    <row r="91" spans="1:6" ht="15.75" x14ac:dyDescent="0.25">
      <c r="A91" s="79">
        <v>87</v>
      </c>
      <c r="B91" s="83" t="s">
        <v>277</v>
      </c>
      <c r="C91" s="83">
        <v>250</v>
      </c>
      <c r="D91" s="83">
        <v>92</v>
      </c>
      <c r="E91" s="83">
        <v>80</v>
      </c>
      <c r="F91" s="83">
        <v>80</v>
      </c>
    </row>
    <row r="92" spans="1:6" ht="15.75" x14ac:dyDescent="0.25">
      <c r="A92" s="80">
        <v>88</v>
      </c>
      <c r="B92" s="83" t="s">
        <v>278</v>
      </c>
      <c r="C92" s="83" t="s">
        <v>214</v>
      </c>
      <c r="D92" s="83">
        <v>-176</v>
      </c>
      <c r="E92" s="83">
        <v>-176</v>
      </c>
      <c r="F92" s="83">
        <v>-176</v>
      </c>
    </row>
    <row r="93" spans="1:6" ht="15.75" x14ac:dyDescent="0.25">
      <c r="A93" s="79">
        <v>89</v>
      </c>
      <c r="B93" s="83" t="s">
        <v>279</v>
      </c>
      <c r="C93" s="83">
        <v>630</v>
      </c>
      <c r="D93" s="83">
        <v>-168</v>
      </c>
      <c r="E93" s="83">
        <v>-168</v>
      </c>
      <c r="F93" s="83">
        <v>-168</v>
      </c>
    </row>
    <row r="94" spans="1:6" ht="15.75" x14ac:dyDescent="0.25">
      <c r="A94" s="80">
        <v>90</v>
      </c>
      <c r="B94" s="83" t="s">
        <v>280</v>
      </c>
      <c r="C94" s="83" t="s">
        <v>205</v>
      </c>
      <c r="D94" s="83">
        <v>380</v>
      </c>
      <c r="E94" s="83">
        <v>380</v>
      </c>
      <c r="F94" s="83">
        <v>380</v>
      </c>
    </row>
    <row r="95" spans="1:6" ht="15.75" x14ac:dyDescent="0.25">
      <c r="A95" s="79">
        <v>91</v>
      </c>
      <c r="B95" s="83" t="s">
        <v>357</v>
      </c>
      <c r="C95" s="83" t="s">
        <v>208</v>
      </c>
      <c r="D95" s="83">
        <v>1028</v>
      </c>
      <c r="E95" s="83">
        <v>1028</v>
      </c>
      <c r="F95" s="83">
        <v>1028</v>
      </c>
    </row>
    <row r="96" spans="1:6" ht="15.75" x14ac:dyDescent="0.25">
      <c r="A96" s="80">
        <v>92</v>
      </c>
      <c r="B96" s="83" t="s">
        <v>281</v>
      </c>
      <c r="C96" s="83" t="s">
        <v>208</v>
      </c>
      <c r="D96" s="83">
        <v>838</v>
      </c>
      <c r="E96" s="83">
        <v>838</v>
      </c>
      <c r="F96" s="83">
        <v>838</v>
      </c>
    </row>
    <row r="97" spans="1:6" ht="15.75" x14ac:dyDescent="0.25">
      <c r="A97" s="79">
        <v>93</v>
      </c>
      <c r="B97" s="83" t="s">
        <v>282</v>
      </c>
      <c r="C97" s="83">
        <v>400</v>
      </c>
      <c r="D97" s="83">
        <v>-294.7</v>
      </c>
      <c r="E97" s="83">
        <v>-343.9</v>
      </c>
      <c r="F97" s="83">
        <v>-343.9</v>
      </c>
    </row>
    <row r="98" spans="1:6" ht="15.75" x14ac:dyDescent="0.25">
      <c r="A98" s="80">
        <v>94</v>
      </c>
      <c r="B98" s="83" t="s">
        <v>358</v>
      </c>
      <c r="C98" s="83">
        <v>400</v>
      </c>
      <c r="D98" s="83">
        <v>-278</v>
      </c>
      <c r="E98" s="83">
        <v>-288</v>
      </c>
      <c r="F98" s="83">
        <v>-288</v>
      </c>
    </row>
    <row r="99" spans="1:6" ht="15.75" x14ac:dyDescent="0.25">
      <c r="A99" s="79">
        <v>95</v>
      </c>
      <c r="B99" s="83" t="s">
        <v>283</v>
      </c>
      <c r="C99" s="83" t="s">
        <v>214</v>
      </c>
      <c r="D99" s="83">
        <v>-176.5</v>
      </c>
      <c r="E99" s="83">
        <v>-176.5</v>
      </c>
      <c r="F99" s="83">
        <v>-176.5</v>
      </c>
    </row>
    <row r="100" spans="1:6" ht="15.75" x14ac:dyDescent="0.25">
      <c r="A100" s="80">
        <v>96</v>
      </c>
      <c r="B100" s="83" t="s">
        <v>284</v>
      </c>
      <c r="C100" s="83">
        <v>400</v>
      </c>
      <c r="D100" s="83">
        <v>250</v>
      </c>
      <c r="E100" s="83">
        <v>250</v>
      </c>
      <c r="F100" s="83">
        <v>250</v>
      </c>
    </row>
    <row r="101" spans="1:6" ht="15.75" x14ac:dyDescent="0.25">
      <c r="A101" s="79">
        <v>97</v>
      </c>
      <c r="B101" s="83" t="s">
        <v>285</v>
      </c>
      <c r="C101" s="83">
        <v>400</v>
      </c>
      <c r="D101" s="83">
        <v>86</v>
      </c>
      <c r="E101" s="83">
        <v>23</v>
      </c>
      <c r="F101" s="83">
        <v>60</v>
      </c>
    </row>
    <row r="102" spans="1:6" ht="15.75" x14ac:dyDescent="0.25">
      <c r="A102" s="80">
        <v>98</v>
      </c>
      <c r="B102" s="83" t="s">
        <v>286</v>
      </c>
      <c r="C102" s="83">
        <v>250</v>
      </c>
      <c r="D102" s="83">
        <v>142</v>
      </c>
      <c r="E102" s="83">
        <v>140</v>
      </c>
      <c r="F102" s="83">
        <v>140</v>
      </c>
    </row>
    <row r="103" spans="1:6" ht="15.75" x14ac:dyDescent="0.25">
      <c r="A103" s="79">
        <v>99</v>
      </c>
      <c r="B103" s="83" t="s">
        <v>287</v>
      </c>
      <c r="C103" s="83">
        <v>250</v>
      </c>
      <c r="D103" s="83">
        <v>-199</v>
      </c>
      <c r="E103" s="83">
        <v>-221</v>
      </c>
      <c r="F103" s="83">
        <v>-226</v>
      </c>
    </row>
    <row r="104" spans="1:6" ht="15.75" x14ac:dyDescent="0.25">
      <c r="A104" s="80">
        <v>100</v>
      </c>
      <c r="B104" s="83" t="s">
        <v>359</v>
      </c>
      <c r="C104" s="83" t="s">
        <v>214</v>
      </c>
      <c r="D104" s="83">
        <v>-140</v>
      </c>
      <c r="E104" s="83">
        <f>-165-30</f>
        <v>-195</v>
      </c>
      <c r="F104" s="83">
        <v>-195</v>
      </c>
    </row>
    <row r="105" spans="1:6" ht="15.75" x14ac:dyDescent="0.25">
      <c r="A105" s="79">
        <v>101</v>
      </c>
      <c r="B105" s="83" t="s">
        <v>289</v>
      </c>
      <c r="C105" s="83">
        <v>400</v>
      </c>
      <c r="D105" s="83">
        <v>-119.6</v>
      </c>
      <c r="E105" s="83">
        <v>-168.2</v>
      </c>
      <c r="F105" s="83">
        <v>-168.2</v>
      </c>
    </row>
    <row r="106" spans="1:6" ht="15.75" x14ac:dyDescent="0.25">
      <c r="A106" s="80">
        <v>102</v>
      </c>
      <c r="B106" s="78" t="s">
        <v>290</v>
      </c>
      <c r="C106" s="78" t="s">
        <v>205</v>
      </c>
      <c r="D106" s="78">
        <v>754</v>
      </c>
      <c r="E106" s="78">
        <v>754</v>
      </c>
      <c r="F106" s="78">
        <v>754</v>
      </c>
    </row>
    <row r="107" spans="1:6" ht="15.75" x14ac:dyDescent="0.25">
      <c r="A107" s="79">
        <v>103</v>
      </c>
      <c r="B107" s="78" t="s">
        <v>291</v>
      </c>
      <c r="C107" s="78">
        <v>250</v>
      </c>
      <c r="D107" s="83">
        <v>-50.5</v>
      </c>
      <c r="E107" s="83">
        <v>-50.5</v>
      </c>
      <c r="F107" s="83">
        <v>-50.5</v>
      </c>
    </row>
    <row r="108" spans="1:6" ht="15.75" x14ac:dyDescent="0.25">
      <c r="A108" s="80">
        <v>104</v>
      </c>
      <c r="B108" s="78" t="s">
        <v>292</v>
      </c>
      <c r="C108" s="78">
        <v>250</v>
      </c>
      <c r="D108" s="78">
        <v>53</v>
      </c>
      <c r="E108" s="78">
        <v>48</v>
      </c>
      <c r="F108" s="78">
        <v>48</v>
      </c>
    </row>
    <row r="109" spans="1:6" ht="15.75" x14ac:dyDescent="0.25">
      <c r="A109" s="79">
        <v>105</v>
      </c>
      <c r="B109" s="78" t="s">
        <v>293</v>
      </c>
      <c r="C109" s="78">
        <v>100</v>
      </c>
      <c r="D109" s="78">
        <v>37</v>
      </c>
      <c r="E109" s="78">
        <v>37</v>
      </c>
      <c r="F109" s="78">
        <v>37</v>
      </c>
    </row>
    <row r="110" spans="1:6" ht="15.75" x14ac:dyDescent="0.25">
      <c r="A110" s="80">
        <v>106</v>
      </c>
      <c r="B110" s="78" t="s">
        <v>294</v>
      </c>
      <c r="C110" s="78">
        <v>100</v>
      </c>
      <c r="D110" s="78">
        <v>10</v>
      </c>
      <c r="E110" s="78">
        <v>10</v>
      </c>
      <c r="F110" s="78">
        <v>10</v>
      </c>
    </row>
    <row r="111" spans="1:6" ht="15.75" x14ac:dyDescent="0.25">
      <c r="A111" s="79">
        <v>107</v>
      </c>
      <c r="B111" s="85" t="s">
        <v>296</v>
      </c>
      <c r="C111" s="78">
        <v>250</v>
      </c>
      <c r="D111" s="78">
        <v>21.5</v>
      </c>
      <c r="E111" s="78">
        <v>11.5</v>
      </c>
      <c r="F111" s="78">
        <v>11.5</v>
      </c>
    </row>
    <row r="112" spans="1:6" ht="15.75" x14ac:dyDescent="0.25">
      <c r="A112" s="80">
        <v>108</v>
      </c>
      <c r="B112" s="78" t="s">
        <v>297</v>
      </c>
      <c r="C112" s="78" t="s">
        <v>205</v>
      </c>
      <c r="D112" s="78">
        <v>141.30000000000001</v>
      </c>
      <c r="E112" s="78">
        <v>141.30000000000001</v>
      </c>
      <c r="F112" s="78">
        <v>141.30000000000001</v>
      </c>
    </row>
    <row r="113" spans="1:6" ht="15.75" x14ac:dyDescent="0.25">
      <c r="A113" s="79">
        <v>109</v>
      </c>
      <c r="B113" s="78" t="s">
        <v>360</v>
      </c>
      <c r="C113" s="78" t="s">
        <v>205</v>
      </c>
      <c r="D113" s="78">
        <v>698.1</v>
      </c>
      <c r="E113" s="78">
        <v>698.1</v>
      </c>
      <c r="F113" s="78">
        <v>698.1</v>
      </c>
    </row>
    <row r="114" spans="1:6" ht="15.75" x14ac:dyDescent="0.25">
      <c r="A114" s="80">
        <v>110</v>
      </c>
      <c r="B114" s="83" t="s">
        <v>298</v>
      </c>
      <c r="C114" s="83" t="s">
        <v>205</v>
      </c>
      <c r="D114" s="83">
        <v>655</v>
      </c>
      <c r="E114" s="83">
        <v>655</v>
      </c>
      <c r="F114" s="83">
        <v>655</v>
      </c>
    </row>
    <row r="115" spans="1:6" ht="15.75" x14ac:dyDescent="0.25">
      <c r="A115" s="79">
        <v>111</v>
      </c>
      <c r="B115" s="83" t="s">
        <v>299</v>
      </c>
      <c r="C115" s="83" t="s">
        <v>214</v>
      </c>
      <c r="D115" s="83">
        <v>320</v>
      </c>
      <c r="E115" s="83">
        <v>320</v>
      </c>
      <c r="F115" s="83">
        <v>320</v>
      </c>
    </row>
    <row r="116" spans="1:6" ht="15.75" x14ac:dyDescent="0.25">
      <c r="A116" s="80">
        <v>112</v>
      </c>
      <c r="B116" s="83" t="s">
        <v>300</v>
      </c>
      <c r="C116" s="83">
        <v>400</v>
      </c>
      <c r="D116" s="83">
        <v>-40</v>
      </c>
      <c r="E116" s="83">
        <v>-40</v>
      </c>
      <c r="F116" s="83">
        <v>-40</v>
      </c>
    </row>
    <row r="117" spans="1:6" ht="15.75" x14ac:dyDescent="0.25">
      <c r="A117" s="79">
        <v>113</v>
      </c>
      <c r="B117" s="78" t="s">
        <v>301</v>
      </c>
      <c r="C117" s="78">
        <v>250</v>
      </c>
      <c r="D117" s="78">
        <v>-31.52</v>
      </c>
      <c r="E117" s="78">
        <v>-31.52</v>
      </c>
      <c r="F117" s="78">
        <v>-31.52</v>
      </c>
    </row>
    <row r="118" spans="1:6" ht="15.75" x14ac:dyDescent="0.25">
      <c r="A118" s="80">
        <v>114</v>
      </c>
      <c r="B118" s="78" t="s">
        <v>302</v>
      </c>
      <c r="C118" s="78">
        <v>250</v>
      </c>
      <c r="D118" s="78">
        <v>-68</v>
      </c>
      <c r="E118" s="78">
        <v>-68</v>
      </c>
      <c r="F118" s="78">
        <v>-68</v>
      </c>
    </row>
    <row r="119" spans="1:6" ht="15.75" x14ac:dyDescent="0.25">
      <c r="A119" s="79">
        <v>115</v>
      </c>
      <c r="B119" s="78" t="s">
        <v>303</v>
      </c>
      <c r="C119" s="78">
        <v>400</v>
      </c>
      <c r="D119" s="83">
        <v>-361</v>
      </c>
      <c r="E119" s="83">
        <v>-361</v>
      </c>
      <c r="F119" s="83">
        <v>-361</v>
      </c>
    </row>
    <row r="120" spans="1:6" ht="15.75" x14ac:dyDescent="0.25">
      <c r="A120" s="80">
        <v>116</v>
      </c>
      <c r="B120" s="78" t="s">
        <v>304</v>
      </c>
      <c r="C120" s="78">
        <v>250</v>
      </c>
      <c r="D120" s="78">
        <v>59.9</v>
      </c>
      <c r="E120" s="78">
        <v>44.9</v>
      </c>
      <c r="F120" s="78">
        <v>44.9</v>
      </c>
    </row>
    <row r="121" spans="1:6" ht="15.75" x14ac:dyDescent="0.25">
      <c r="A121" s="79">
        <v>117</v>
      </c>
      <c r="B121" s="78" t="s">
        <v>305</v>
      </c>
      <c r="C121" s="78">
        <v>630</v>
      </c>
      <c r="D121" s="78">
        <v>190</v>
      </c>
      <c r="E121" s="78">
        <v>190</v>
      </c>
      <c r="F121" s="78">
        <v>190</v>
      </c>
    </row>
    <row r="122" spans="1:6" ht="15.75" x14ac:dyDescent="0.25">
      <c r="A122" s="80">
        <v>118</v>
      </c>
      <c r="B122" s="78" t="s">
        <v>306</v>
      </c>
      <c r="C122" s="78">
        <v>630</v>
      </c>
      <c r="D122" s="78">
        <v>190</v>
      </c>
      <c r="E122" s="78">
        <v>190</v>
      </c>
      <c r="F122" s="78">
        <v>190</v>
      </c>
    </row>
    <row r="123" spans="1:6" ht="15.75" x14ac:dyDescent="0.25">
      <c r="A123" s="79">
        <v>119</v>
      </c>
      <c r="B123" s="78" t="s">
        <v>209</v>
      </c>
      <c r="C123" s="78">
        <v>160</v>
      </c>
      <c r="D123" s="78">
        <v>5</v>
      </c>
      <c r="E123" s="78">
        <v>4</v>
      </c>
      <c r="F123" s="78">
        <v>4</v>
      </c>
    </row>
    <row r="124" spans="1:6" ht="15.75" x14ac:dyDescent="0.25">
      <c r="A124" s="80">
        <v>120</v>
      </c>
      <c r="B124" s="78" t="s">
        <v>307</v>
      </c>
      <c r="C124" s="78" t="s">
        <v>205</v>
      </c>
      <c r="D124" s="78">
        <v>800</v>
      </c>
      <c r="E124" s="78">
        <v>800</v>
      </c>
      <c r="F124" s="78">
        <v>800</v>
      </c>
    </row>
    <row r="125" spans="1:6" ht="15.75" x14ac:dyDescent="0.25">
      <c r="A125" s="79">
        <v>121</v>
      </c>
      <c r="B125" s="83" t="s">
        <v>308</v>
      </c>
      <c r="C125" s="83">
        <v>160</v>
      </c>
      <c r="D125" s="83">
        <v>79</v>
      </c>
      <c r="E125" s="83">
        <v>42</v>
      </c>
      <c r="F125" s="83">
        <v>42</v>
      </c>
    </row>
    <row r="126" spans="1:6" ht="15.75" x14ac:dyDescent="0.25">
      <c r="A126" s="80">
        <v>122</v>
      </c>
      <c r="B126" s="78" t="s">
        <v>309</v>
      </c>
      <c r="C126" s="78">
        <v>160</v>
      </c>
      <c r="D126" s="78">
        <v>70</v>
      </c>
      <c r="E126" s="78">
        <v>70</v>
      </c>
      <c r="F126" s="78">
        <v>70</v>
      </c>
    </row>
    <row r="127" spans="1:6" ht="15.75" x14ac:dyDescent="0.25">
      <c r="A127" s="79">
        <v>123</v>
      </c>
      <c r="B127" s="78" t="s">
        <v>310</v>
      </c>
      <c r="C127" s="78">
        <v>400</v>
      </c>
      <c r="D127" s="78">
        <v>-78.5</v>
      </c>
      <c r="E127" s="78">
        <v>-78.5</v>
      </c>
      <c r="F127" s="78">
        <v>-78.5</v>
      </c>
    </row>
    <row r="128" spans="1:6" ht="15.75" x14ac:dyDescent="0.25">
      <c r="A128" s="80">
        <v>124</v>
      </c>
      <c r="B128" s="78" t="s">
        <v>311</v>
      </c>
      <c r="C128" s="78" t="s">
        <v>214</v>
      </c>
      <c r="D128" s="78">
        <v>-71</v>
      </c>
      <c r="E128" s="78">
        <v>-71</v>
      </c>
      <c r="F128" s="78">
        <v>-71</v>
      </c>
    </row>
    <row r="129" spans="1:6" ht="15.75" x14ac:dyDescent="0.25">
      <c r="A129" s="79">
        <v>125</v>
      </c>
      <c r="B129" s="78" t="s">
        <v>312</v>
      </c>
      <c r="C129" s="78">
        <v>250</v>
      </c>
      <c r="D129" s="78">
        <v>-124.2</v>
      </c>
      <c r="E129" s="78">
        <v>-124.2</v>
      </c>
      <c r="F129" s="78">
        <v>-124.2</v>
      </c>
    </row>
    <row r="130" spans="1:6" ht="15.75" x14ac:dyDescent="0.25">
      <c r="A130" s="80">
        <v>126</v>
      </c>
      <c r="B130" s="78" t="s">
        <v>313</v>
      </c>
      <c r="C130" s="78">
        <v>630</v>
      </c>
      <c r="D130" s="81">
        <v>-817.55</v>
      </c>
      <c r="E130" s="81">
        <f>-817.55</f>
        <v>-817.55</v>
      </c>
      <c r="F130" s="81">
        <f>E130</f>
        <v>-817.55</v>
      </c>
    </row>
    <row r="131" spans="1:6" ht="15.75" x14ac:dyDescent="0.25">
      <c r="A131" s="79">
        <v>127</v>
      </c>
      <c r="B131" s="78" t="s">
        <v>314</v>
      </c>
      <c r="C131" s="78">
        <v>250</v>
      </c>
      <c r="D131" s="78">
        <v>-292.10000000000002</v>
      </c>
      <c r="E131" s="78">
        <v>-302.10000000000002</v>
      </c>
      <c r="F131" s="78">
        <v>-302.10000000000002</v>
      </c>
    </row>
    <row r="132" spans="1:6" ht="15.75" x14ac:dyDescent="0.25">
      <c r="A132" s="80">
        <v>128</v>
      </c>
      <c r="B132" s="78" t="s">
        <v>315</v>
      </c>
      <c r="C132" s="78">
        <v>160</v>
      </c>
      <c r="D132" s="78">
        <v>-29.4</v>
      </c>
      <c r="E132" s="78">
        <v>-29.4</v>
      </c>
      <c r="F132" s="78">
        <v>-29.4</v>
      </c>
    </row>
    <row r="133" spans="1:6" ht="15.75" x14ac:dyDescent="0.25">
      <c r="A133" s="79">
        <v>129</v>
      </c>
      <c r="B133" s="78" t="s">
        <v>316</v>
      </c>
      <c r="C133" s="78">
        <v>400</v>
      </c>
      <c r="D133" s="78">
        <v>60</v>
      </c>
      <c r="E133" s="78">
        <v>60</v>
      </c>
      <c r="F133" s="78">
        <v>60</v>
      </c>
    </row>
    <row r="134" spans="1:6" ht="15.75" x14ac:dyDescent="0.25">
      <c r="A134" s="80">
        <v>130</v>
      </c>
      <c r="B134" s="78" t="s">
        <v>317</v>
      </c>
      <c r="C134" s="78">
        <v>400</v>
      </c>
      <c r="D134" s="78">
        <v>60</v>
      </c>
      <c r="E134" s="78">
        <v>60</v>
      </c>
      <c r="F134" s="78">
        <v>60</v>
      </c>
    </row>
    <row r="135" spans="1:6" ht="15.75" x14ac:dyDescent="0.25">
      <c r="A135" s="79">
        <v>131</v>
      </c>
      <c r="B135" s="78" t="s">
        <v>318</v>
      </c>
      <c r="C135" s="78">
        <v>400</v>
      </c>
      <c r="D135" s="78">
        <f>-55-40</f>
        <v>-95</v>
      </c>
      <c r="E135" s="78">
        <f>-85-40</f>
        <v>-125</v>
      </c>
      <c r="F135" s="78">
        <f>-85-40</f>
        <v>-125</v>
      </c>
    </row>
    <row r="136" spans="1:6" ht="15.75" x14ac:dyDescent="0.25">
      <c r="A136" s="80">
        <v>132</v>
      </c>
      <c r="B136" s="78" t="s">
        <v>319</v>
      </c>
      <c r="C136" s="78">
        <v>630</v>
      </c>
      <c r="D136" s="78">
        <v>-76</v>
      </c>
      <c r="E136" s="78">
        <f>-76-40</f>
        <v>-116</v>
      </c>
      <c r="F136" s="78">
        <v>-76</v>
      </c>
    </row>
    <row r="137" spans="1:6" ht="15.75" x14ac:dyDescent="0.25">
      <c r="A137" s="79">
        <v>133</v>
      </c>
      <c r="B137" s="78" t="s">
        <v>320</v>
      </c>
      <c r="C137" s="78">
        <v>400</v>
      </c>
      <c r="D137" s="78">
        <v>-55.4</v>
      </c>
      <c r="E137" s="78">
        <v>-55.4</v>
      </c>
      <c r="F137" s="78">
        <v>-55.4</v>
      </c>
    </row>
    <row r="138" spans="1:6" ht="15.75" x14ac:dyDescent="0.25">
      <c r="A138" s="80">
        <v>134</v>
      </c>
      <c r="B138" s="78" t="s">
        <v>321</v>
      </c>
      <c r="C138" s="78">
        <v>250</v>
      </c>
      <c r="D138" s="78">
        <v>-123</v>
      </c>
      <c r="E138" s="78">
        <v>-123</v>
      </c>
      <c r="F138" s="78">
        <v>-123</v>
      </c>
    </row>
    <row r="139" spans="1:6" ht="15.75" x14ac:dyDescent="0.25">
      <c r="A139" s="79">
        <v>135</v>
      </c>
      <c r="B139" s="78" t="s">
        <v>322</v>
      </c>
      <c r="C139" s="78">
        <v>160</v>
      </c>
      <c r="D139" s="78">
        <v>-31</v>
      </c>
      <c r="E139" s="78">
        <v>-46</v>
      </c>
      <c r="F139" s="78">
        <v>-46</v>
      </c>
    </row>
    <row r="140" spans="1:6" ht="15.75" x14ac:dyDescent="0.25">
      <c r="A140" s="80">
        <v>136</v>
      </c>
      <c r="B140" s="78" t="s">
        <v>323</v>
      </c>
      <c r="C140" s="78">
        <v>400</v>
      </c>
      <c r="D140" s="78">
        <v>-60</v>
      </c>
      <c r="E140" s="78">
        <v>-60</v>
      </c>
      <c r="F140" s="78">
        <v>-60</v>
      </c>
    </row>
    <row r="141" spans="1:6" ht="15.75" x14ac:dyDescent="0.25">
      <c r="A141" s="79">
        <v>137</v>
      </c>
      <c r="B141" s="78" t="s">
        <v>324</v>
      </c>
      <c r="C141" s="78">
        <v>400</v>
      </c>
      <c r="D141" s="78">
        <v>72</v>
      </c>
      <c r="E141" s="78">
        <v>72</v>
      </c>
      <c r="F141" s="78">
        <v>-278</v>
      </c>
    </row>
    <row r="142" spans="1:6" ht="15.75" x14ac:dyDescent="0.25">
      <c r="A142" s="80">
        <v>138</v>
      </c>
      <c r="B142" s="78" t="s">
        <v>296</v>
      </c>
      <c r="C142" s="78">
        <v>160</v>
      </c>
      <c r="D142" s="78">
        <v>31</v>
      </c>
      <c r="E142" s="78">
        <v>31</v>
      </c>
      <c r="F142" s="78">
        <v>31</v>
      </c>
    </row>
    <row r="143" spans="1:6" ht="15.75" x14ac:dyDescent="0.25">
      <c r="A143" s="79">
        <v>139</v>
      </c>
      <c r="B143" s="78" t="s">
        <v>325</v>
      </c>
      <c r="C143" s="78">
        <v>400</v>
      </c>
      <c r="D143" s="78">
        <v>-283.39999999999998</v>
      </c>
      <c r="E143" s="78">
        <v>-283.39999999999998</v>
      </c>
      <c r="F143" s="78">
        <v>-283.39999999999998</v>
      </c>
    </row>
    <row r="144" spans="1:6" ht="15.75" x14ac:dyDescent="0.25">
      <c r="A144" s="80">
        <v>140</v>
      </c>
      <c r="B144" s="78" t="s">
        <v>326</v>
      </c>
      <c r="C144" s="78">
        <v>250</v>
      </c>
      <c r="D144" s="78">
        <v>-128</v>
      </c>
      <c r="E144" s="78">
        <v>-128</v>
      </c>
      <c r="F144" s="78">
        <v>-128</v>
      </c>
    </row>
    <row r="145" spans="1:6" ht="15.75" x14ac:dyDescent="0.25">
      <c r="A145" s="79">
        <v>141</v>
      </c>
      <c r="B145" s="78" t="s">
        <v>327</v>
      </c>
      <c r="C145" s="78">
        <v>400</v>
      </c>
      <c r="D145" s="78">
        <v>-142</v>
      </c>
      <c r="E145" s="78">
        <v>-142</v>
      </c>
      <c r="F145" s="78">
        <v>-142</v>
      </c>
    </row>
    <row r="146" spans="1:6" ht="15.75" x14ac:dyDescent="0.25">
      <c r="A146" s="80">
        <v>142</v>
      </c>
      <c r="B146" s="78" t="s">
        <v>328</v>
      </c>
      <c r="C146" s="78">
        <v>250</v>
      </c>
      <c r="D146" s="78">
        <v>102</v>
      </c>
      <c r="E146" s="78">
        <v>102</v>
      </c>
      <c r="F146" s="78">
        <v>57</v>
      </c>
    </row>
    <row r="147" spans="1:6" ht="15.75" x14ac:dyDescent="0.25">
      <c r="A147" s="79">
        <v>143</v>
      </c>
      <c r="B147" s="78" t="s">
        <v>329</v>
      </c>
      <c r="C147" s="78">
        <v>400</v>
      </c>
      <c r="D147" s="78">
        <v>78</v>
      </c>
      <c r="E147" s="78">
        <v>78</v>
      </c>
      <c r="F147" s="78">
        <v>78</v>
      </c>
    </row>
    <row r="148" spans="1:6" ht="15.75" x14ac:dyDescent="0.25">
      <c r="A148" s="80">
        <v>144</v>
      </c>
      <c r="B148" s="78" t="s">
        <v>330</v>
      </c>
      <c r="C148" s="78">
        <v>400</v>
      </c>
      <c r="D148" s="78">
        <v>135</v>
      </c>
      <c r="E148" s="78">
        <v>135</v>
      </c>
      <c r="F148" s="78">
        <v>135</v>
      </c>
    </row>
    <row r="149" spans="1:6" ht="15.75" x14ac:dyDescent="0.25">
      <c r="A149" s="79">
        <v>145</v>
      </c>
      <c r="B149" s="78" t="s">
        <v>331</v>
      </c>
      <c r="C149" s="78">
        <v>400</v>
      </c>
      <c r="D149" s="78">
        <v>135</v>
      </c>
      <c r="E149" s="78">
        <v>135</v>
      </c>
      <c r="F149" s="78">
        <v>135</v>
      </c>
    </row>
    <row r="150" spans="1:6" ht="15.75" x14ac:dyDescent="0.25">
      <c r="A150" s="80">
        <v>146</v>
      </c>
      <c r="B150" s="78" t="s">
        <v>332</v>
      </c>
      <c r="C150" s="78">
        <v>400</v>
      </c>
      <c r="D150" s="78">
        <v>-40</v>
      </c>
      <c r="E150" s="78">
        <v>-40</v>
      </c>
      <c r="F150" s="78">
        <v>-40</v>
      </c>
    </row>
    <row r="151" spans="1:6" ht="15.75" x14ac:dyDescent="0.25">
      <c r="A151" s="79">
        <v>147</v>
      </c>
      <c r="B151" s="78" t="s">
        <v>333</v>
      </c>
      <c r="C151" s="78">
        <v>630</v>
      </c>
      <c r="D151" s="78">
        <v>20</v>
      </c>
      <c r="E151" s="78">
        <v>20</v>
      </c>
      <c r="F151" s="78">
        <v>20</v>
      </c>
    </row>
    <row r="152" spans="1:6" ht="15.75" x14ac:dyDescent="0.25">
      <c r="A152" s="80">
        <v>148</v>
      </c>
      <c r="B152" s="78" t="s">
        <v>334</v>
      </c>
      <c r="C152" s="78">
        <v>160</v>
      </c>
      <c r="D152" s="78">
        <v>44</v>
      </c>
      <c r="E152" s="78">
        <v>44</v>
      </c>
      <c r="F152" s="78">
        <v>44</v>
      </c>
    </row>
    <row r="153" spans="1:6" ht="15.75" x14ac:dyDescent="0.25">
      <c r="A153" s="79">
        <v>149</v>
      </c>
      <c r="B153" s="78" t="s">
        <v>335</v>
      </c>
      <c r="C153" s="78">
        <v>630</v>
      </c>
      <c r="D153" s="78">
        <v>-176</v>
      </c>
      <c r="E153" s="78">
        <v>-176</v>
      </c>
      <c r="F153" s="78">
        <v>-176</v>
      </c>
    </row>
    <row r="154" spans="1:6" ht="15.75" x14ac:dyDescent="0.25">
      <c r="A154" s="80">
        <v>150</v>
      </c>
      <c r="B154" s="78" t="s">
        <v>336</v>
      </c>
      <c r="C154" s="78">
        <v>250</v>
      </c>
      <c r="D154" s="78">
        <v>-101.5</v>
      </c>
      <c r="E154" s="78">
        <v>101.5</v>
      </c>
      <c r="F154" s="78">
        <v>101.5</v>
      </c>
    </row>
    <row r="155" spans="1:6" ht="15.75" x14ac:dyDescent="0.25">
      <c r="A155" s="79">
        <v>151</v>
      </c>
      <c r="B155" s="78" t="s">
        <v>337</v>
      </c>
      <c r="C155" s="78">
        <v>630</v>
      </c>
      <c r="D155" s="78">
        <v>90</v>
      </c>
      <c r="E155" s="78">
        <v>90</v>
      </c>
      <c r="F155" s="78">
        <v>90</v>
      </c>
    </row>
    <row r="156" spans="1:6" ht="15.75" x14ac:dyDescent="0.25">
      <c r="A156" s="80">
        <v>152</v>
      </c>
      <c r="B156" s="78" t="s">
        <v>338</v>
      </c>
      <c r="C156" s="78">
        <v>250</v>
      </c>
      <c r="D156" s="78">
        <v>-98</v>
      </c>
      <c r="E156" s="78">
        <v>-98</v>
      </c>
      <c r="F156" s="78">
        <v>-98</v>
      </c>
    </row>
    <row r="157" spans="1:6" ht="15.75" x14ac:dyDescent="0.25">
      <c r="A157" s="79">
        <v>153</v>
      </c>
      <c r="B157" s="78" t="s">
        <v>361</v>
      </c>
      <c r="C157" s="78">
        <v>63</v>
      </c>
      <c r="D157" s="78">
        <v>9.5</v>
      </c>
      <c r="E157" s="78">
        <v>9.5</v>
      </c>
      <c r="F157" s="78">
        <v>9.5</v>
      </c>
    </row>
    <row r="158" spans="1:6" ht="15.75" x14ac:dyDescent="0.25">
      <c r="A158" s="80">
        <v>154</v>
      </c>
      <c r="B158" s="78" t="s">
        <v>339</v>
      </c>
      <c r="C158" s="78">
        <v>250</v>
      </c>
      <c r="D158" s="78">
        <v>-38</v>
      </c>
      <c r="E158" s="78">
        <v>-38</v>
      </c>
      <c r="F158" s="78">
        <v>-38</v>
      </c>
    </row>
    <row r="159" spans="1:6" ht="15.75" x14ac:dyDescent="0.25">
      <c r="A159" s="79">
        <v>155</v>
      </c>
      <c r="B159" s="78" t="s">
        <v>340</v>
      </c>
      <c r="C159" s="78">
        <v>250</v>
      </c>
      <c r="D159" s="78">
        <v>91</v>
      </c>
      <c r="E159" s="78">
        <v>91</v>
      </c>
      <c r="F159" s="78">
        <v>91</v>
      </c>
    </row>
    <row r="160" spans="1:6" ht="15.75" x14ac:dyDescent="0.25">
      <c r="A160" s="80">
        <v>156</v>
      </c>
      <c r="B160" s="78" t="s">
        <v>341</v>
      </c>
      <c r="C160" s="78">
        <v>250</v>
      </c>
      <c r="D160" s="78">
        <v>-35.700000000000003</v>
      </c>
      <c r="E160" s="78">
        <v>-35.700000000000003</v>
      </c>
      <c r="F160" s="78">
        <v>-35.700000000000003</v>
      </c>
    </row>
    <row r="161" spans="1:6" ht="15.75" x14ac:dyDescent="0.25">
      <c r="A161" s="79">
        <v>157</v>
      </c>
      <c r="B161" s="78" t="s">
        <v>342</v>
      </c>
      <c r="C161" s="78">
        <v>160</v>
      </c>
      <c r="D161" s="78">
        <v>62</v>
      </c>
      <c r="E161" s="78">
        <v>62</v>
      </c>
      <c r="F161" s="78">
        <v>62</v>
      </c>
    </row>
    <row r="162" spans="1:6" ht="15.75" x14ac:dyDescent="0.25">
      <c r="A162" s="80">
        <v>158</v>
      </c>
      <c r="B162" s="78" t="s">
        <v>343</v>
      </c>
      <c r="C162" s="78">
        <v>250</v>
      </c>
      <c r="D162" s="78">
        <v>82</v>
      </c>
      <c r="E162" s="78">
        <v>82</v>
      </c>
      <c r="F162" s="78">
        <v>82</v>
      </c>
    </row>
    <row r="163" spans="1:6" ht="15.75" x14ac:dyDescent="0.25">
      <c r="A163" s="79">
        <v>159</v>
      </c>
      <c r="B163" s="83" t="s">
        <v>362</v>
      </c>
      <c r="C163" s="83" t="s">
        <v>208</v>
      </c>
      <c r="D163" s="83">
        <v>709</v>
      </c>
      <c r="E163" s="83">
        <v>709</v>
      </c>
      <c r="F163" s="83">
        <v>709</v>
      </c>
    </row>
    <row r="164" spans="1:6" ht="15.75" x14ac:dyDescent="0.25">
      <c r="A164" s="80">
        <v>160</v>
      </c>
      <c r="B164" s="78" t="s">
        <v>344</v>
      </c>
      <c r="C164" s="78" t="s">
        <v>205</v>
      </c>
      <c r="D164" s="78">
        <v>270</v>
      </c>
      <c r="E164" s="78">
        <v>270</v>
      </c>
      <c r="F164" s="78">
        <v>270</v>
      </c>
    </row>
    <row r="165" spans="1:6" ht="15.75" x14ac:dyDescent="0.25">
      <c r="A165" s="79">
        <v>161</v>
      </c>
      <c r="B165" s="78" t="s">
        <v>345</v>
      </c>
      <c r="C165" s="78">
        <v>630</v>
      </c>
      <c r="D165" s="78">
        <v>-388.6</v>
      </c>
      <c r="E165" s="78">
        <v>-398.6</v>
      </c>
      <c r="F165" s="78">
        <v>-398.6</v>
      </c>
    </row>
    <row r="166" spans="1:6" ht="15.75" x14ac:dyDescent="0.25">
      <c r="A166" s="80">
        <v>162</v>
      </c>
      <c r="B166" s="78" t="s">
        <v>295</v>
      </c>
      <c r="C166" s="78">
        <v>400</v>
      </c>
      <c r="D166" s="78">
        <v>60</v>
      </c>
      <c r="E166" s="78">
        <v>60</v>
      </c>
      <c r="F166" s="78">
        <v>60</v>
      </c>
    </row>
    <row r="167" spans="1:6" ht="15.75" x14ac:dyDescent="0.25">
      <c r="A167" s="79">
        <v>163</v>
      </c>
      <c r="B167" s="78" t="s">
        <v>346</v>
      </c>
      <c r="C167" s="78" t="s">
        <v>214</v>
      </c>
      <c r="D167" s="78">
        <v>-721.5</v>
      </c>
      <c r="E167" s="78">
        <v>-721.5</v>
      </c>
      <c r="F167" s="78">
        <v>-721.5</v>
      </c>
    </row>
    <row r="168" spans="1:6" ht="15.75" x14ac:dyDescent="0.25">
      <c r="A168" s="80">
        <v>164</v>
      </c>
      <c r="B168" s="78" t="s">
        <v>363</v>
      </c>
      <c r="C168" s="78">
        <v>250</v>
      </c>
      <c r="D168" s="78">
        <v>92</v>
      </c>
      <c r="E168" s="78">
        <v>67</v>
      </c>
      <c r="F168" s="78">
        <v>67</v>
      </c>
    </row>
    <row r="169" spans="1:6" ht="15.75" x14ac:dyDescent="0.25">
      <c r="A169" s="79">
        <v>165</v>
      </c>
      <c r="B169" s="78" t="s">
        <v>347</v>
      </c>
      <c r="C169" s="78">
        <v>250</v>
      </c>
      <c r="D169" s="78">
        <v>82</v>
      </c>
      <c r="E169" s="78">
        <v>77</v>
      </c>
      <c r="F169" s="78">
        <v>77</v>
      </c>
    </row>
    <row r="170" spans="1:6" ht="15.75" x14ac:dyDescent="0.25">
      <c r="A170" s="80">
        <v>166</v>
      </c>
      <c r="B170" s="78" t="s">
        <v>364</v>
      </c>
      <c r="C170" s="78">
        <v>250</v>
      </c>
      <c r="D170" s="78">
        <v>-63</v>
      </c>
      <c r="E170" s="78">
        <v>-63</v>
      </c>
      <c r="F170" s="78">
        <v>-63</v>
      </c>
    </row>
    <row r="171" spans="1:6" ht="15.75" x14ac:dyDescent="0.25">
      <c r="A171" s="79">
        <v>167</v>
      </c>
      <c r="B171" s="78" t="s">
        <v>262</v>
      </c>
      <c r="C171" s="78">
        <v>160</v>
      </c>
      <c r="D171" s="78">
        <v>137</v>
      </c>
      <c r="E171" s="78">
        <v>137</v>
      </c>
      <c r="F171" s="78">
        <v>137</v>
      </c>
    </row>
    <row r="172" spans="1:6" ht="15.75" x14ac:dyDescent="0.25">
      <c r="A172" s="80">
        <v>168</v>
      </c>
      <c r="B172" s="78" t="s">
        <v>263</v>
      </c>
      <c r="C172" s="78">
        <v>250</v>
      </c>
      <c r="D172" s="78">
        <v>102</v>
      </c>
      <c r="E172" s="78">
        <v>102</v>
      </c>
      <c r="F172" s="78">
        <v>62</v>
      </c>
    </row>
    <row r="173" spans="1:6" ht="15.75" x14ac:dyDescent="0.25">
      <c r="A173" s="79">
        <v>169</v>
      </c>
      <c r="B173" s="78" t="s">
        <v>348</v>
      </c>
      <c r="C173" s="78" t="s">
        <v>288</v>
      </c>
      <c r="D173" s="78">
        <v>-145</v>
      </c>
      <c r="E173" s="78">
        <v>-145</v>
      </c>
      <c r="F173" s="78">
        <v>-145</v>
      </c>
    </row>
    <row r="174" spans="1:6" ht="15.75" x14ac:dyDescent="0.25">
      <c r="A174" s="80">
        <v>170</v>
      </c>
      <c r="B174" s="78" t="s">
        <v>349</v>
      </c>
      <c r="C174" s="78">
        <v>400</v>
      </c>
      <c r="D174" s="78">
        <v>160</v>
      </c>
      <c r="E174" s="78">
        <v>160</v>
      </c>
      <c r="F174" s="78">
        <v>160</v>
      </c>
    </row>
    <row r="175" spans="1:6" ht="15.75" x14ac:dyDescent="0.25">
      <c r="A175" s="79">
        <v>171</v>
      </c>
      <c r="B175" s="78" t="s">
        <v>350</v>
      </c>
      <c r="C175" s="78">
        <v>400</v>
      </c>
      <c r="D175" s="78">
        <v>160</v>
      </c>
      <c r="E175" s="78">
        <v>160</v>
      </c>
      <c r="F175" s="78">
        <v>160</v>
      </c>
    </row>
  </sheetData>
  <mergeCells count="8">
    <mergeCell ref="A1:F1"/>
    <mergeCell ref="B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A2" sqref="A2:M2"/>
    </sheetView>
  </sheetViews>
  <sheetFormatPr defaultRowHeight="15" x14ac:dyDescent="0.25"/>
  <cols>
    <col min="5" max="6" width="11.7109375" customWidth="1"/>
    <col min="7" max="7" width="0" hidden="1" customWidth="1"/>
    <col min="9" max="10" width="0" hidden="1" customWidth="1"/>
    <col min="12" max="12" width="12.7109375" customWidth="1"/>
    <col min="13" max="13" width="12.42578125" customWidth="1"/>
  </cols>
  <sheetData>
    <row r="1" spans="1:13" ht="38.25" customHeight="1" x14ac:dyDescent="0.25">
      <c r="A1" s="157" t="s">
        <v>375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3" x14ac:dyDescent="0.25">
      <c r="A2" s="157" t="s">
        <v>376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</row>
    <row r="3" spans="1:13" x14ac:dyDescent="0.25">
      <c r="A3" s="159" t="s">
        <v>0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</row>
    <row r="4" spans="1:13" x14ac:dyDescent="0.25">
      <c r="A4" s="160"/>
      <c r="B4" s="160"/>
      <c r="C4" s="160"/>
      <c r="D4" s="160"/>
      <c r="E4" s="160"/>
      <c r="F4" s="160"/>
      <c r="G4" s="160"/>
      <c r="H4" s="161"/>
      <c r="I4" s="160"/>
      <c r="J4" s="160"/>
      <c r="K4" s="160"/>
      <c r="L4" s="160"/>
      <c r="M4" s="160"/>
    </row>
    <row r="5" spans="1:13" x14ac:dyDescent="0.25">
      <c r="A5" s="160"/>
      <c r="B5" s="160"/>
      <c r="C5" s="160"/>
      <c r="D5" s="160"/>
      <c r="E5" s="160"/>
      <c r="F5" s="160"/>
      <c r="G5" s="160"/>
      <c r="H5" s="161"/>
      <c r="I5" s="160"/>
      <c r="J5" s="160"/>
      <c r="K5" s="160"/>
      <c r="L5" s="160"/>
      <c r="M5" s="160"/>
    </row>
    <row r="6" spans="1:13" x14ac:dyDescent="0.25">
      <c r="A6" s="162" t="s">
        <v>366</v>
      </c>
      <c r="B6" s="163" t="s">
        <v>2</v>
      </c>
      <c r="C6" s="164"/>
      <c r="D6" s="165" t="s">
        <v>3</v>
      </c>
      <c r="E6" s="163" t="s">
        <v>4</v>
      </c>
      <c r="F6" s="163" t="s">
        <v>367</v>
      </c>
      <c r="G6" s="166"/>
      <c r="H6" s="167" t="s">
        <v>6</v>
      </c>
      <c r="I6" s="166"/>
      <c r="J6" s="166"/>
      <c r="K6" s="163" t="s">
        <v>7</v>
      </c>
      <c r="L6" s="163" t="s">
        <v>368</v>
      </c>
      <c r="M6" s="163" t="s">
        <v>369</v>
      </c>
    </row>
    <row r="7" spans="1:13" ht="36" customHeight="1" x14ac:dyDescent="0.25">
      <c r="A7" s="168"/>
      <c r="B7" s="164"/>
      <c r="C7" s="164"/>
      <c r="D7" s="165"/>
      <c r="E7" s="164"/>
      <c r="F7" s="164"/>
      <c r="G7" s="166"/>
      <c r="H7" s="169"/>
      <c r="I7" s="166"/>
      <c r="J7" s="166"/>
      <c r="K7" s="164"/>
      <c r="L7" s="163"/>
      <c r="M7" s="163"/>
    </row>
    <row r="8" spans="1:13" ht="24" customHeight="1" x14ac:dyDescent="0.25">
      <c r="A8" s="170">
        <v>1</v>
      </c>
      <c r="B8" s="164" t="s">
        <v>370</v>
      </c>
      <c r="C8" s="164"/>
      <c r="D8" s="171" t="s">
        <v>134</v>
      </c>
      <c r="E8" s="171">
        <v>0</v>
      </c>
      <c r="F8" s="171">
        <v>0</v>
      </c>
      <c r="G8" s="166"/>
      <c r="H8" s="172">
        <v>0</v>
      </c>
      <c r="I8" s="166"/>
      <c r="J8" s="166"/>
      <c r="K8" s="171">
        <v>0</v>
      </c>
      <c r="L8" s="163" t="s">
        <v>371</v>
      </c>
      <c r="M8" s="173">
        <v>42725</v>
      </c>
    </row>
    <row r="9" spans="1:13" ht="22.5" customHeight="1" x14ac:dyDescent="0.25">
      <c r="A9" s="170"/>
      <c r="B9" s="164"/>
      <c r="C9" s="164"/>
      <c r="D9" s="171" t="s">
        <v>88</v>
      </c>
      <c r="E9" s="171">
        <v>6.3</v>
      </c>
      <c r="F9" s="174">
        <f>((28368/24/0.87)+(34272/24/0.87))/1000</f>
        <v>3</v>
      </c>
      <c r="G9" s="166"/>
      <c r="H9" s="172">
        <v>0.33400000000000002</v>
      </c>
      <c r="I9" s="166"/>
      <c r="J9" s="166"/>
      <c r="K9" s="174">
        <f>E9-F9-H9</f>
        <v>2.9659999999999997</v>
      </c>
      <c r="L9" s="163"/>
      <c r="M9" s="175"/>
    </row>
    <row r="10" spans="1:13" ht="24" customHeight="1" x14ac:dyDescent="0.25">
      <c r="A10" s="170">
        <v>2</v>
      </c>
      <c r="B10" s="164" t="s">
        <v>372</v>
      </c>
      <c r="C10" s="164"/>
      <c r="D10" s="171" t="s">
        <v>134</v>
      </c>
      <c r="E10" s="171">
        <v>0</v>
      </c>
      <c r="F10" s="171">
        <v>0</v>
      </c>
      <c r="G10" s="166"/>
      <c r="H10" s="172">
        <v>0</v>
      </c>
      <c r="I10" s="166"/>
      <c r="J10" s="166"/>
      <c r="K10" s="171">
        <v>0</v>
      </c>
      <c r="L10" s="163" t="s">
        <v>371</v>
      </c>
      <c r="M10" s="173">
        <v>42725</v>
      </c>
    </row>
    <row r="11" spans="1:13" ht="22.5" customHeight="1" x14ac:dyDescent="0.25">
      <c r="A11" s="170"/>
      <c r="B11" s="164"/>
      <c r="C11" s="164"/>
      <c r="D11" s="171" t="s">
        <v>88</v>
      </c>
      <c r="E11" s="171">
        <v>4</v>
      </c>
      <c r="F11" s="174">
        <f>((36600/24/0.87)+(35160/24/0.87))/1000</f>
        <v>3.436781609195402</v>
      </c>
      <c r="G11" s="166"/>
      <c r="H11" s="172">
        <v>8.4000000000000005E-2</v>
      </c>
      <c r="I11" s="166"/>
      <c r="J11" s="166"/>
      <c r="K11" s="174">
        <f>E11-F11-H11</f>
        <v>0.47921839080459799</v>
      </c>
      <c r="L11" s="163"/>
      <c r="M11" s="175"/>
    </row>
    <row r="12" spans="1:13" ht="22.5" customHeight="1" x14ac:dyDescent="0.25">
      <c r="A12" s="170">
        <v>3</v>
      </c>
      <c r="B12" s="164" t="s">
        <v>373</v>
      </c>
      <c r="C12" s="164"/>
      <c r="D12" s="171" t="s">
        <v>134</v>
      </c>
      <c r="E12" s="171">
        <v>0</v>
      </c>
      <c r="F12" s="171">
        <v>0</v>
      </c>
      <c r="G12" s="166"/>
      <c r="H12" s="172">
        <v>0</v>
      </c>
      <c r="I12" s="166"/>
      <c r="J12" s="166"/>
      <c r="K12" s="171">
        <v>0</v>
      </c>
      <c r="L12" s="163" t="s">
        <v>371</v>
      </c>
      <c r="M12" s="173">
        <v>42725</v>
      </c>
    </row>
    <row r="13" spans="1:13" ht="25.5" customHeight="1" x14ac:dyDescent="0.25">
      <c r="A13" s="170"/>
      <c r="B13" s="164"/>
      <c r="C13" s="164"/>
      <c r="D13" s="171" t="s">
        <v>88</v>
      </c>
      <c r="E13" s="171">
        <v>4</v>
      </c>
      <c r="F13" s="174">
        <f>((37248/24/0.87)+(24768/24/0.87))/1000</f>
        <v>2.9701149425287356</v>
      </c>
      <c r="G13" s="166"/>
      <c r="H13" s="172">
        <v>0.68700000000000006</v>
      </c>
      <c r="I13" s="166"/>
      <c r="J13" s="166"/>
      <c r="K13" s="174">
        <f>E13-F13-H13</f>
        <v>0.3428850574712643</v>
      </c>
      <c r="L13" s="163"/>
      <c r="M13" s="175"/>
    </row>
    <row r="14" spans="1:13" ht="27" customHeight="1" x14ac:dyDescent="0.25">
      <c r="A14" s="170">
        <v>4</v>
      </c>
      <c r="B14" s="164" t="s">
        <v>374</v>
      </c>
      <c r="C14" s="164"/>
      <c r="D14" s="171" t="s">
        <v>134</v>
      </c>
      <c r="E14" s="171">
        <v>0</v>
      </c>
      <c r="F14" s="171">
        <v>0</v>
      </c>
      <c r="G14" s="166"/>
      <c r="H14" s="172">
        <v>0</v>
      </c>
      <c r="I14" s="166"/>
      <c r="J14" s="166"/>
      <c r="K14" s="171">
        <v>0</v>
      </c>
      <c r="L14" s="163" t="s">
        <v>371</v>
      </c>
      <c r="M14" s="173">
        <v>42725</v>
      </c>
    </row>
    <row r="15" spans="1:13" ht="25.5" customHeight="1" x14ac:dyDescent="0.25">
      <c r="A15" s="170"/>
      <c r="B15" s="164"/>
      <c r="C15" s="164"/>
      <c r="D15" s="171" t="s">
        <v>88</v>
      </c>
      <c r="E15" s="171">
        <v>6.3</v>
      </c>
      <c r="F15" s="174">
        <f>((49920/24/0.87)+(44520/24/0.87))/1000</f>
        <v>4.5229885057471266</v>
      </c>
      <c r="G15" s="166"/>
      <c r="H15" s="172">
        <v>0.75700000000000001</v>
      </c>
      <c r="I15" s="166"/>
      <c r="J15" s="166"/>
      <c r="K15" s="174">
        <f>E15-F15-H15</f>
        <v>1.0200114942528731</v>
      </c>
      <c r="L15" s="163"/>
      <c r="M15" s="175"/>
    </row>
  </sheetData>
  <mergeCells count="28">
    <mergeCell ref="A2:M2"/>
    <mergeCell ref="A12:A13"/>
    <mergeCell ref="B12:C13"/>
    <mergeCell ref="L12:L13"/>
    <mergeCell ref="M12:M13"/>
    <mergeCell ref="A14:A15"/>
    <mergeCell ref="B14:C15"/>
    <mergeCell ref="L14:L15"/>
    <mergeCell ref="M14:M15"/>
    <mergeCell ref="M6:M7"/>
    <mergeCell ref="A8:A9"/>
    <mergeCell ref="B8:C9"/>
    <mergeCell ref="L8:L9"/>
    <mergeCell ref="M8:M9"/>
    <mergeCell ref="A10:A11"/>
    <mergeCell ref="B10:C11"/>
    <mergeCell ref="L10:L11"/>
    <mergeCell ref="M10:M11"/>
    <mergeCell ref="A1:M1"/>
    <mergeCell ref="A3:M3"/>
    <mergeCell ref="A6:A7"/>
    <mergeCell ref="B6:C7"/>
    <mergeCell ref="D6:D7"/>
    <mergeCell ref="E6:E7"/>
    <mergeCell ref="F6:F7"/>
    <mergeCell ref="H6:H7"/>
    <mergeCell ref="K6:K7"/>
    <mergeCell ref="L6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 АО ГЭС</vt:lpstr>
      <vt:lpstr>РГЭС ф-л АО ГЭС</vt:lpstr>
      <vt:lpstr>ПЭС ф-л АО ГЭС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2018-01-12T06:38:34Z</dcterms:modified>
</cp:coreProperties>
</file>