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О ГЭС г.Нижневартовск" sheetId="1" r:id="rId1"/>
    <sheet name="ф-л РГЭС 35кВ и выше" sheetId="2" r:id="rId2"/>
    <sheet name="ф-л РГЭС 35кВ и ниже" sheetId="3" r:id="rId3"/>
    <sheet name="ф-л ПЭС 35кВ и выше" sheetId="4" r:id="rId4"/>
    <sheet name="ф-л ПЭС 35кВ и ниже" sheetId="5" r:id="rId5"/>
  </sheets>
  <definedNames/>
  <calcPr fullCalcOnLoad="1"/>
</workbook>
</file>

<file path=xl/sharedStrings.xml><?xml version="1.0" encoding="utf-8"?>
<sst xmlns="http://schemas.openxmlformats.org/spreadsheetml/2006/main" count="924" uniqueCount="438">
  <si>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</si>
  <si>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</si>
  <si>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</si>
  <si>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</si>
  <si>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</si>
  <si>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</si>
  <si>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</si>
  <si>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</si>
  <si>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</si>
  <si>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</si>
  <si>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</si>
  <si>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</si>
  <si>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</si>
  <si>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14. </t>
  </si>
  <si>
    <t>15.</t>
  </si>
  <si>
    <t>16.</t>
  </si>
  <si>
    <t>17.</t>
  </si>
  <si>
    <t>18.</t>
  </si>
  <si>
    <t>20.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</si>
  <si>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</si>
  <si>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</si>
  <si>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</si>
  <si>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</si>
  <si>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</si>
  <si>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</si>
  <si>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</si>
  <si>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</si>
  <si>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</si>
  <si>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</si>
  <si>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</si>
  <si>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Центральная,яч.309,409</t>
  </si>
  <si>
    <t>Городская-5,яч.349,210</t>
  </si>
  <si>
    <t>Городская-5,яч.105,452</t>
  </si>
  <si>
    <t>Городская-5,яч.103,458</t>
  </si>
  <si>
    <t>Центр-106, Восток-234</t>
  </si>
  <si>
    <t>Индустр.-303,Восток-113</t>
  </si>
  <si>
    <t>Западная-яч.9,6</t>
  </si>
  <si>
    <t>Городская- 5-139,456</t>
  </si>
  <si>
    <t>Городская-5-107,450</t>
  </si>
  <si>
    <t>Западная-9,6</t>
  </si>
  <si>
    <t>Эмтор-107,208</t>
  </si>
  <si>
    <t>Нижневартовская-37,16</t>
  </si>
  <si>
    <t>Нижневартовская-14,33</t>
  </si>
  <si>
    <t>Нижневартовская-35,12</t>
  </si>
  <si>
    <t>Восток - 212,121</t>
  </si>
  <si>
    <t>Городская-5-361,204</t>
  </si>
  <si>
    <t>Южная-20,27</t>
  </si>
  <si>
    <t>Южная-25,22</t>
  </si>
  <si>
    <t>Восток -101,226</t>
  </si>
  <si>
    <t>Южная-8,11</t>
  </si>
  <si>
    <t>ГПП-7-Ф-2,1</t>
  </si>
  <si>
    <t>ГПП-7-Ф-4, ГПП-1-оч.соор-2</t>
  </si>
  <si>
    <t>ГПП-7-Ф-3,4</t>
  </si>
  <si>
    <t>ГПП-7-Ф-5,6</t>
  </si>
  <si>
    <t>ГПП-7-Ф-4,3</t>
  </si>
  <si>
    <t>Савкинская-Ф-2,4</t>
  </si>
  <si>
    <t>Восток,Западная</t>
  </si>
  <si>
    <t>Городская-5-208,323</t>
  </si>
  <si>
    <t>10кВ</t>
  </si>
  <si>
    <t>0,4кВ</t>
  </si>
  <si>
    <t>6кВ</t>
  </si>
  <si>
    <t>6 кВ</t>
  </si>
  <si>
    <t>35кВ</t>
  </si>
  <si>
    <t>в т.ч.0,4кВ</t>
  </si>
  <si>
    <t>Uном, кВ</t>
  </si>
  <si>
    <t>Н-Варт-19,20</t>
  </si>
  <si>
    <t>Западная -Ф-2,3</t>
  </si>
  <si>
    <t>Западная-Ф-2,3</t>
  </si>
  <si>
    <t>Восток, Колмаковская</t>
  </si>
  <si>
    <t>ГПП-7-Ф-6, Н-Варт оч.соор2</t>
  </si>
  <si>
    <t>ПС Западная, ф.5,12</t>
  </si>
  <si>
    <t>Наименование центра питания</t>
  </si>
  <si>
    <t>РПЖ-1, 2х1000 10/0,4кВ,5мкр.</t>
  </si>
  <si>
    <t>РПЖ-4, 2х1000 10/0,4кВ,11мкр.</t>
  </si>
  <si>
    <t>РПЖ-5, 2х1000 10/0,4кВ,12мкр.</t>
  </si>
  <si>
    <t>РПЖ-6,10/0,4кВ, 15мкр. 2х630</t>
  </si>
  <si>
    <t>РПЖ-7,10/0,4кВ 9мкр. 2х1000</t>
  </si>
  <si>
    <t>РПЖ-8.10/0,4кВ 2х1000</t>
  </si>
  <si>
    <t>РПЖ-9, 10/0,4кВ,10-А мкр. 2х1000</t>
  </si>
  <si>
    <t>РПЖ-10,10/0,4кВ ул.Северная 2х630</t>
  </si>
  <si>
    <t>РПЖ-11, 2х630 10/0,4кВ,МЖК</t>
  </si>
  <si>
    <t>РПЖ-13, 10/0,4кВ,8 мкр. 2х630</t>
  </si>
  <si>
    <t>РПЖ-14, 10/0,4кВ компл.Мира. 2х1000</t>
  </si>
  <si>
    <t>РПЖ-15,10/0,4кВ, 10-Б мкр. 2х630</t>
  </si>
  <si>
    <t>РПЖ-16,10/0,4кВ, 1 мкр. 4х630</t>
  </si>
  <si>
    <t>РПЖ-17,10/0,4кВ 2х630</t>
  </si>
  <si>
    <t>РПЖ-18, 2х630 10/0,4кВ,Дел.центр</t>
  </si>
  <si>
    <t>РПЖ-19,10/0,4кВ, квартал 17. 2х1000</t>
  </si>
  <si>
    <t>РПЖ-20, 10/0,4кВ, квартал 20. 2х630</t>
  </si>
  <si>
    <t>РПЖ-21.10/0,4кВ, Кв.Центральный. 2х1000</t>
  </si>
  <si>
    <t>РПЖ-22, 10/0,4кВ, квартал 22. 2х1000</t>
  </si>
  <si>
    <t>РПЖ-23, 10/0,4кВ, квартал 23. 2х1000</t>
  </si>
  <si>
    <t>РПП-1, 6/0,4кВ, ЗПУ,пан.7. 2х400</t>
  </si>
  <si>
    <t>РПП-2, 6/0,4кВ, ЗПУ, пан.19. 2х630.</t>
  </si>
  <si>
    <t>РПП-5,10/0,4кВ ЗПУ,пан.6. 2х630</t>
  </si>
  <si>
    <t>РП-10, 10/0,4кВ, СПУ, ОРС. 2х630</t>
  </si>
  <si>
    <t>РПП-12,6/0,4кВ, ЗПУ,пан.18. 2х1000</t>
  </si>
  <si>
    <t>2х630.  РП-29, 10/0,4кВ, пос.Энтузиастов</t>
  </si>
  <si>
    <t>РП-Дагестан, 10/0,4кВ, Ст.Вартовск. 2х1000</t>
  </si>
  <si>
    <t>РПП-2С, 10/0,4кВ, СПУ. 2х630</t>
  </si>
  <si>
    <t>РП-3Х, 10/0,4кВ, кв.17П. 2х400.</t>
  </si>
  <si>
    <t>ПС-35кв №1 с РПП-4, 35/6/0,4кВ. 2х6300, 2х630</t>
  </si>
  <si>
    <t>ПС-35/6 кВ БИО, ЮЗПУ. 2х6300</t>
  </si>
  <si>
    <t>ПС-35кВ Татра. 2х4000</t>
  </si>
  <si>
    <t>2х4000 ПС-35/6 кВ ПТВМ-2А</t>
  </si>
  <si>
    <t>2х6300 ПС-35/6 кВ Литейная</t>
  </si>
  <si>
    <t>ПС-35/10 кВ Тепловая. 2х10000</t>
  </si>
  <si>
    <t>2х6300 ПС-35/10 кВ Галина</t>
  </si>
  <si>
    <t>2х4000 ПС-35/6 кВ Дивный</t>
  </si>
  <si>
    <t>2х6300 ПС-35кВ Совхозная</t>
  </si>
  <si>
    <t>2х6300 ПС-35кВ КОС</t>
  </si>
  <si>
    <t>ПС 35/10кВ "Котельная 3А". 2х10000</t>
  </si>
  <si>
    <t>ПС 35кВ Юбилейная(стр.). 2х16000</t>
  </si>
  <si>
    <t>РПП-7 (РП-1стр.)  панель 16, ЗПУ, 10/0,4кВ. 2х630</t>
  </si>
  <si>
    <t>РПЖ-25(стр), квартал 25. 2х1000</t>
  </si>
  <si>
    <t>РПЖ-2, 10/0,4кВ больн.к-с 2мкр. 2х400</t>
  </si>
  <si>
    <t xml:space="preserve"> Индустр., яч109,203</t>
  </si>
  <si>
    <t>Центральная-204, Индустриальная-211</t>
  </si>
  <si>
    <t xml:space="preserve"> Индустриальная-410,106</t>
  </si>
  <si>
    <t>Обская, яч.705, 208</t>
  </si>
  <si>
    <t xml:space="preserve"> Обская-510, 604</t>
  </si>
  <si>
    <t xml:space="preserve"> Обская-506,402</t>
  </si>
  <si>
    <t>яч.107,207 ПС Колмаковская</t>
  </si>
  <si>
    <t>Общая пропускная способность, МВт</t>
  </si>
  <si>
    <t>Профицит/дефицит мощности, МВт</t>
  </si>
  <si>
    <t>РПЖ-3, 2х630 10/0,4кВ 7мкр.</t>
  </si>
  <si>
    <t>РП-СТПС, 10/0,4кВ, Магистраль.630,400</t>
  </si>
  <si>
    <t>РП-Совхоз, 10/0,4кВ, 2х100</t>
  </si>
  <si>
    <t>2х10000 ПС-35/10 кВ Котельная c РПЖ-1А (2х630)</t>
  </si>
  <si>
    <t>яч.103,203 ПС Колмаковская</t>
  </si>
  <si>
    <t>Обская, яч.802,108</t>
  </si>
  <si>
    <t>Рмакс. по заключенным договорам тех.присоединения</t>
  </si>
  <si>
    <t>РПП-6, 6/0,4кВ, 2х630кВА</t>
  </si>
  <si>
    <t>Обская,яч.103, 804</t>
  </si>
  <si>
    <t>РПП-3, 6/0,4кВ,                                                                                                2х630</t>
  </si>
  <si>
    <t>Нижневартовская-17,22</t>
  </si>
  <si>
    <t>ПС-35/6 кВ Базовая 2х6300</t>
  </si>
  <si>
    <t>№ п/п</t>
  </si>
  <si>
    <t>Дата, время  максимума</t>
  </si>
  <si>
    <t>Источник ГПП</t>
  </si>
  <si>
    <t>Факт.макс. Нагр., МВт</t>
  </si>
  <si>
    <t>Анализ нагрузки центров питания 35кВ и ниже АО "Горэлектросеть" г.Нижневартовска. 
Наличие свободной для технологического присоединения мощности с дифференциацией по уровням напряжения.</t>
  </si>
  <si>
    <t>Колмаковская яч.114 214</t>
  </si>
  <si>
    <t>РПЖ-12,
10/0,4кВ, квартал П-3 2х630</t>
  </si>
  <si>
    <t>Западная-7,14</t>
  </si>
  <si>
    <t>Южная-1,29</t>
  </si>
  <si>
    <t>Восток-Ф-3, Колмаковская Ф-3</t>
  </si>
  <si>
    <t>ПС Индустриальная</t>
  </si>
  <si>
    <t>РПП-9,  ул.Кузоваткина 39 (ЦТС), 10/0,4кВ, 2х25</t>
  </si>
  <si>
    <t>ф. 210,103</t>
  </si>
  <si>
    <t xml:space="preserve"> 20.06.2018</t>
  </si>
  <si>
    <t>по состоянию на 01.04.2019 г.</t>
  </si>
  <si>
    <t>Н-Варт-11,42</t>
  </si>
  <si>
    <t>РПП-11, панель 18, ЗПУ, ул.Индустриальная,  6/0,4кВ, 2х1000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</si>
  <si>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01.04.2019г.  </t>
  </si>
  <si>
    <t>№</t>
  </si>
  <si>
    <t>факт.макс. Нагр., МВт</t>
  </si>
  <si>
    <t>Источник (ГПП)</t>
  </si>
  <si>
    <t>ПС 35/10кВ "Город-1" 2х6,3 МВА</t>
  </si>
  <si>
    <t>35 кВ</t>
  </si>
  <si>
    <t>ф.ф.35кВ №1, №3 ПС 110/35/10кВ "Радужная"</t>
  </si>
  <si>
    <t>в т.ч. 10 кВ</t>
  </si>
  <si>
    <t>ПС 35/6кВ "Город-2" 2х10 МВА</t>
  </si>
  <si>
    <t>ф.ф.35кВ №2, №4 ПС 110/35/10кВ "Радужная"</t>
  </si>
  <si>
    <t>в т.ч. 6 кВ</t>
  </si>
  <si>
    <t>ПС 35/10кВ "Город-3" 2х10 МВА</t>
  </si>
  <si>
    <t>ПС 35/10кВ "Дачная" 2х6,3 МВА</t>
  </si>
  <si>
    <t>ПС 35/6кВ  "ГТЭС-2" 1х6,3 МВА</t>
  </si>
  <si>
    <t>ф.35кВ №1 ПС 110/35/10кВ "Радужная"</t>
  </si>
  <si>
    <t>ПС 35/6кВ "Аэропорт" 2х4,0 МВА</t>
  </si>
  <si>
    <t>ф.ф.35кВ №3, №6 ПС 110/35/10кВ "Промзона"</t>
  </si>
  <si>
    <t>ПС35/6кВ "Причал" 2х4,0 МВА</t>
  </si>
  <si>
    <t>ПС 35/6кВ "Котельная-2" 2х6,3 МВА</t>
  </si>
  <si>
    <t>ф.35кВ №2 ПС 110/35/10кВ "Радужная", ф.35кВ №6 ПС 110/35/10кВ "Промзона"</t>
  </si>
  <si>
    <t>ПС 35/10кВ "Котельная-3" 2х6,3 МВА</t>
  </si>
  <si>
    <t>ф.ф.35кВ №2, №3 ПС 110/35/10кВ "Промзона"</t>
  </si>
  <si>
    <t>ПС 35/6кВ "Котельная-4" 2х4,0 МВА</t>
  </si>
  <si>
    <t>ф.ф.35кВ №1, №3 ПС 220/110/35/6кВ "Варьеган"</t>
  </si>
  <si>
    <t>ПС 35/6кВ "Кирпичная" 2х4,0 МВА</t>
  </si>
  <si>
    <t>ф.35кВ №4 ПС 110/35/10кВ "Радужная", ф.35кВ №3 ПС 110/35/10кВ "Промзона"</t>
  </si>
  <si>
    <t>ПС 35/6кВ "Поселок" 2х4,0 МВА</t>
  </si>
  <si>
    <t>ПС 35/6кВ "Лесная" 2х4,0 МВА</t>
  </si>
  <si>
    <t>ф.ф.35кВ №2, №5 ПС 110/35/10кВ "Промзона"</t>
  </si>
  <si>
    <t>14.</t>
  </si>
  <si>
    <t>ПС 35/10кВ "Новоаганская" 2х6,3 МВА</t>
  </si>
  <si>
    <t>ПС 35/6кВ "Рославльская" 2х6,3 + 2х10,0 МВА</t>
  </si>
  <si>
    <t>ф.ф.35кВ №1, №3 ПС 110/35/6кВ "Истоминская"</t>
  </si>
  <si>
    <t xml:space="preserve">РГЭС филиал  АО "Горэлектросеть" </t>
  </si>
  <si>
    <t>Сведения о наличии объема свободной для технологического присоединения мощности и общей пропускной способности трансформаторных подстанций ниже 35кВ на 01.04.2019г.</t>
  </si>
  <si>
    <t>Наименование объекта, класс напряжения</t>
  </si>
  <si>
    <t>Количество установленных трансформаторов и их мощность, кВА</t>
  </si>
  <si>
    <t>Текущий резерв мощности с учетом присоединенных потребителей, кВт</t>
  </si>
  <si>
    <t>Текущий резерв мощности с учетом присоединенных потребителей и заключенных договоров на ТП, кВт</t>
  </si>
  <si>
    <t>Планируемый резерв мощности на конец месяца с учетом присоединенных потребителей, заключенных договоров и поданных заявок на ТП, кВт</t>
  </si>
  <si>
    <t>ТП-11</t>
  </si>
  <si>
    <t>2х630</t>
  </si>
  <si>
    <t>ТП-12</t>
  </si>
  <si>
    <t>ТП-13</t>
  </si>
  <si>
    <t>2х1000</t>
  </si>
  <si>
    <t>ТП-14</t>
  </si>
  <si>
    <t>РП-1</t>
  </si>
  <si>
    <t>2х1000+2х630</t>
  </si>
  <si>
    <t>ТП-21</t>
  </si>
  <si>
    <t>ТП-22</t>
  </si>
  <si>
    <t>2х400</t>
  </si>
  <si>
    <t>ТП-23</t>
  </si>
  <si>
    <t>ТП-24</t>
  </si>
  <si>
    <t>ТП-25</t>
  </si>
  <si>
    <t>ТП-26</t>
  </si>
  <si>
    <t>ТП-31</t>
  </si>
  <si>
    <t>ТП-32</t>
  </si>
  <si>
    <t>ТП-33</t>
  </si>
  <si>
    <t>ТП-41</t>
  </si>
  <si>
    <t>ТП-42</t>
  </si>
  <si>
    <t>ТП-51</t>
  </si>
  <si>
    <t>ТП-53</t>
  </si>
  <si>
    <t>ТП-61</t>
  </si>
  <si>
    <t>ТП-62</t>
  </si>
  <si>
    <t>ТП-63</t>
  </si>
  <si>
    <t>ТП-64</t>
  </si>
  <si>
    <t>ТП-64А</t>
  </si>
  <si>
    <t>ТП-71</t>
  </si>
  <si>
    <t>ТП-72</t>
  </si>
  <si>
    <t>ТП-73</t>
  </si>
  <si>
    <t>ТП-74</t>
  </si>
  <si>
    <t>ТП-75</t>
  </si>
  <si>
    <t>2х160</t>
  </si>
  <si>
    <t>ТП-78</t>
  </si>
  <si>
    <t>1х400+1х250</t>
  </si>
  <si>
    <t>РП-2</t>
  </si>
  <si>
    <t>ТП-81</t>
  </si>
  <si>
    <t>ТП-82</t>
  </si>
  <si>
    <t>ТП-91</t>
  </si>
  <si>
    <t>ТП-92</t>
  </si>
  <si>
    <t>ТП-93</t>
  </si>
  <si>
    <t>ТП-94</t>
  </si>
  <si>
    <t>ТП-1001</t>
  </si>
  <si>
    <t>ТП-1002</t>
  </si>
  <si>
    <t>ТП-1003</t>
  </si>
  <si>
    <t>ТП-1004</t>
  </si>
  <si>
    <t>ТП-1005</t>
  </si>
  <si>
    <t>КТПН-1101</t>
  </si>
  <si>
    <t>КТПН-1102</t>
  </si>
  <si>
    <t>КТПН-2201</t>
  </si>
  <si>
    <t>КТПН-2202</t>
  </si>
  <si>
    <t>КТПН-2303</t>
  </si>
  <si>
    <t>КТПН-2304</t>
  </si>
  <si>
    <t>КТПН-101</t>
  </si>
  <si>
    <t>КТПН-102</t>
  </si>
  <si>
    <t>КТПН-103</t>
  </si>
  <si>
    <t>КТПН-103А</t>
  </si>
  <si>
    <t>КТПН-104</t>
  </si>
  <si>
    <t>КТПН-106</t>
  </si>
  <si>
    <t>КТПН-107</t>
  </si>
  <si>
    <t>КТПН-108</t>
  </si>
  <si>
    <t>КТПН-109</t>
  </si>
  <si>
    <t>КТП-110</t>
  </si>
  <si>
    <t>1*630+1*400</t>
  </si>
  <si>
    <t>КТПН-111</t>
  </si>
  <si>
    <t>КТПН-112</t>
  </si>
  <si>
    <t>КТПН-112а</t>
  </si>
  <si>
    <t>КТП-113</t>
  </si>
  <si>
    <t>КТПН-114</t>
  </si>
  <si>
    <t>ТП-115а</t>
  </si>
  <si>
    <t>КТПН-117</t>
  </si>
  <si>
    <t>КТПН-118</t>
  </si>
  <si>
    <t>КТПН-119</t>
  </si>
  <si>
    <t>КТПН-123</t>
  </si>
  <si>
    <t>КТПН-129</t>
  </si>
  <si>
    <t>КТПН-130</t>
  </si>
  <si>
    <t>КТПН-131</t>
  </si>
  <si>
    <t>КТПН-135</t>
  </si>
  <si>
    <t>КТПН-136</t>
  </si>
  <si>
    <t>КТПН-137</t>
  </si>
  <si>
    <t>КТПН-138</t>
  </si>
  <si>
    <t>КТПН-139</t>
  </si>
  <si>
    <t>КТП-140</t>
  </si>
  <si>
    <t>КТПН-141</t>
  </si>
  <si>
    <t>КТПН-145</t>
  </si>
  <si>
    <t>КТПН-145А</t>
  </si>
  <si>
    <t>КТПН-147</t>
  </si>
  <si>
    <t>КТПН-148</t>
  </si>
  <si>
    <t>КТПН-151</t>
  </si>
  <si>
    <t>КТПН-152</t>
  </si>
  <si>
    <t>КТПН-153</t>
  </si>
  <si>
    <t>КТПН-155</t>
  </si>
  <si>
    <t>ТП-156</t>
  </si>
  <si>
    <t>КТПН-157</t>
  </si>
  <si>
    <t>КТПН-160</t>
  </si>
  <si>
    <t>КТПН-161</t>
  </si>
  <si>
    <t>КТПН-169</t>
  </si>
  <si>
    <t>КТПН-170</t>
  </si>
  <si>
    <t>КТПН-171</t>
  </si>
  <si>
    <t>КТПН-36</t>
  </si>
  <si>
    <t>РП-3</t>
  </si>
  <si>
    <t>РП-4</t>
  </si>
  <si>
    <t>РП-11</t>
  </si>
  <si>
    <t>ТП-9</t>
  </si>
  <si>
    <t>КТПН-1</t>
  </si>
  <si>
    <t>КТПН-3</t>
  </si>
  <si>
    <t>КТПН-3А</t>
  </si>
  <si>
    <t>КТПН-5</t>
  </si>
  <si>
    <t>КТПН-6</t>
  </si>
  <si>
    <t>КТПН-9</t>
  </si>
  <si>
    <t>КТПН-9А</t>
  </si>
  <si>
    <t>КТПН-14</t>
  </si>
  <si>
    <t>КТПН-15</t>
  </si>
  <si>
    <t>КТПН-16</t>
  </si>
  <si>
    <t>КТПН-17</t>
  </si>
  <si>
    <t>КТПН-18</t>
  </si>
  <si>
    <t>ТП-18А</t>
  </si>
  <si>
    <t>КТПН-22</t>
  </si>
  <si>
    <t>КТПН-23</t>
  </si>
  <si>
    <t>КТПН-24</t>
  </si>
  <si>
    <t>КТПН-25А</t>
  </si>
  <si>
    <t>КТПН-26</t>
  </si>
  <si>
    <t>КТПН-26А</t>
  </si>
  <si>
    <t>КТПН-27</t>
  </si>
  <si>
    <t>КТПН-28</t>
  </si>
  <si>
    <t>КТПН-31</t>
  </si>
  <si>
    <t>КТПН-32</t>
  </si>
  <si>
    <t>КТПН-33</t>
  </si>
  <si>
    <t>КТПН-34</t>
  </si>
  <si>
    <t>КТПН-35</t>
  </si>
  <si>
    <t>КТПН-39</t>
  </si>
  <si>
    <t>КТПН-41</t>
  </si>
  <si>
    <t>КТПН-42</t>
  </si>
  <si>
    <t>КТПН-43</t>
  </si>
  <si>
    <t>КТПН-44</t>
  </si>
  <si>
    <t>КТПН-45</t>
  </si>
  <si>
    <t>КТПН-45А</t>
  </si>
  <si>
    <t>КТПН-46</t>
  </si>
  <si>
    <t>КТПН-47</t>
  </si>
  <si>
    <t>КТПН-49</t>
  </si>
  <si>
    <t>КТПН-55</t>
  </si>
  <si>
    <t>КТПН-56</t>
  </si>
  <si>
    <t>КТПН-57</t>
  </si>
  <si>
    <t>КТПН-59</t>
  </si>
  <si>
    <t>КТПМ-60</t>
  </si>
  <si>
    <t>КТПН-62</t>
  </si>
  <si>
    <t>КТПН-62А</t>
  </si>
  <si>
    <t>КТПН-63</t>
  </si>
  <si>
    <t>КТПН-65</t>
  </si>
  <si>
    <t>КТПН-67</t>
  </si>
  <si>
    <t>КТПН-68</t>
  </si>
  <si>
    <t>КТПН-69</t>
  </si>
  <si>
    <t>КТПН-71</t>
  </si>
  <si>
    <t>КТПН-76</t>
  </si>
  <si>
    <t>КТПН-77</t>
  </si>
  <si>
    <t>КТПН-79А</t>
  </si>
  <si>
    <t>ТП-98</t>
  </si>
  <si>
    <t>КТПМ-100</t>
  </si>
  <si>
    <t>КТПН-110</t>
  </si>
  <si>
    <t>2х250</t>
  </si>
  <si>
    <t>КТПН-115</t>
  </si>
  <si>
    <t>КТПН-116</t>
  </si>
  <si>
    <t xml:space="preserve">Анализ нагрузки центров питания 35кВ и выше. Наличие свободной для технологического присоединения мощности с дифференциацией по уровням напряжения. </t>
  </si>
  <si>
    <t xml:space="preserve">ПЭС ф-л АО "Горэлектросеть" </t>
  </si>
  <si>
    <t>дата, время  максимума</t>
  </si>
  <si>
    <t>ПС-35/6кВ №8 2х6300</t>
  </si>
  <si>
    <t>ПС-110/35/6кВ "Пойковская"</t>
  </si>
  <si>
    <t>ПС-35/6кВ №13 2х4000</t>
  </si>
  <si>
    <t>ПС-35/6кВ №14 2х4000</t>
  </si>
  <si>
    <t>ПС-35/6кВ "Больничная" 2х6300</t>
  </si>
  <si>
    <t>Мощность одного трансформатора</t>
  </si>
  <si>
    <t>Максимальная нагрузка в саммый холодный период</t>
  </si>
  <si>
    <t>Добавляем к этой нагрузке мощность по выданным договорам за квартал и отнимаем мощность по расторгнутым договорам, и мощность по закрытым (подключенным) договорам</t>
  </si>
  <si>
    <t xml:space="preserve">Анализ нагрузки центров питания 35кВ и ниже. Наличие свободной для технологического присоединения мощности с дифференциацией по уровням напряжения. </t>
  </si>
  <si>
    <t>Общая пропускная</t>
  </si>
  <si>
    <t>Рмакс. по заключенным</t>
  </si>
  <si>
    <t>Резерв пропускной способности, МВт</t>
  </si>
  <si>
    <t>Источник</t>
  </si>
  <si>
    <t>Прогноз увеличения пропускной способности</t>
  </si>
  <si>
    <t>способность МВт</t>
  </si>
  <si>
    <t>договорам Тех.прис.</t>
  </si>
  <si>
    <t>(ГПП)</t>
  </si>
  <si>
    <t>ТП-6/0,4кВ -1 1х250</t>
  </si>
  <si>
    <t xml:space="preserve">нет </t>
  </si>
  <si>
    <t>ТП-6/0,4кВ -2 1х630</t>
  </si>
  <si>
    <t>ТП-6/0,4кВ -5 1х400</t>
  </si>
  <si>
    <t>ТП-6/0,4кВ -9 2х400</t>
  </si>
  <si>
    <t>ТП-6/0,4кВ -12 2х400</t>
  </si>
  <si>
    <t>ТП-6/0,4кВ -13 2х630</t>
  </si>
  <si>
    <t>ТП-6/0,4кВ -15 2х250</t>
  </si>
  <si>
    <t>ТП-6/0,4кВ -17 1х250</t>
  </si>
  <si>
    <t>ТП-6/0,4кВ -19 1х630</t>
  </si>
  <si>
    <t>ТП-6/0,4кВ -20 2х400</t>
  </si>
  <si>
    <t>ТП-6/0,4кВ -23 2х400</t>
  </si>
  <si>
    <t>ТП-6/0,4кВ -29 1х630</t>
  </si>
  <si>
    <t>ТП-6/0,4кВ -31 2х400</t>
  </si>
  <si>
    <t xml:space="preserve"> 0,4кВ</t>
  </si>
  <si>
    <t>ТП-6/0,4кВ -41 2х250</t>
  </si>
  <si>
    <t>ТП-6/0,4кВ -42 2х630</t>
  </si>
  <si>
    <t>ТП-6/0,4кВ -49 2х250</t>
  </si>
  <si>
    <t>ТП-6/0,4кВ -50 2х630</t>
  </si>
  <si>
    <t>ТП-6/0,4кВ -52 1х400</t>
  </si>
  <si>
    <t>ТП-6/0,4кВ -52а 1х400</t>
  </si>
  <si>
    <t>ТП-6/0,4кВ -53 1х630</t>
  </si>
  <si>
    <t>ТП-6/0,4кВ -54 2х400</t>
  </si>
  <si>
    <t>ТП-6/0,4кВ -56 2х250</t>
  </si>
  <si>
    <t>ТП-6/0,4кВ -57 2х630</t>
  </si>
  <si>
    <t>ТП-6/0,4кВ -58 2х630</t>
  </si>
  <si>
    <t xml:space="preserve">ТП-6/0,4кВ -64/1 1х250 </t>
  </si>
  <si>
    <t>ТП-6/0,4кВ -64/2 1х400</t>
  </si>
  <si>
    <t>ТП-6/0,4кВ -65 2х630</t>
  </si>
  <si>
    <t>ТП-6/0,4кВ -66 2х400</t>
  </si>
  <si>
    <t>ТП-6/0,4кВ -69 1х250</t>
  </si>
  <si>
    <t xml:space="preserve">ТП-6/0,4кВ -70 2х400 </t>
  </si>
  <si>
    <t>ТП-6/0,4кВ -76 1х250</t>
  </si>
  <si>
    <t>ТП-6/0,4кВ -77 1х250</t>
  </si>
  <si>
    <t>ТП-6/0,4кВ -80 2х400</t>
  </si>
  <si>
    <t>ТП-6/0,4кВ -82 1х250</t>
  </si>
  <si>
    <t xml:space="preserve">ТП-6/0,4кВ -84 1х400 </t>
  </si>
  <si>
    <t>ТП-6/0,4кВ -85 1х250</t>
  </si>
  <si>
    <t>ТП-6/0,4кВ -88 2х630</t>
  </si>
  <si>
    <t>ТП-6/0,4кВ -90 2х400</t>
  </si>
  <si>
    <t>ТП-6/0,4кВ -92 2х630</t>
  </si>
  <si>
    <t>ТП-6/0,4кВ -93 2х630</t>
  </si>
  <si>
    <t>ТП-6/0,4кВ -94 1х630</t>
  </si>
  <si>
    <t>ТП-6/0,4кВ -101 2х400</t>
  </si>
  <si>
    <t>ТП-6/0,4кВ -102 2х250</t>
  </si>
  <si>
    <t>ТП-6/0,4кВ -103 2х630</t>
  </si>
  <si>
    <t>ТП-6/0,4кВ -107 1х160</t>
  </si>
  <si>
    <t>ТП-6/0,4кВ -109 1х250</t>
  </si>
  <si>
    <t>ТП-6/0,4кВ -111 1х250</t>
  </si>
  <si>
    <t>ТП-6/0,4кВ -112 1х630</t>
  </si>
  <si>
    <t xml:space="preserve">ТП-6/0,4кВ -115 2х630 </t>
  </si>
  <si>
    <t>ТП-6/0,4кВ -116 2х400</t>
  </si>
  <si>
    <t>ТП-6/0,4кВ -117 1х160</t>
  </si>
  <si>
    <t>ТП-6/0,4кВ -120 1х160</t>
  </si>
  <si>
    <t>ТП-6/0,4кВ -123 1х400</t>
  </si>
  <si>
    <t>ТП-6/0,4кВ -124 2х400</t>
  </si>
  <si>
    <t>ТП-6/0,4кВ -126 2х630</t>
  </si>
  <si>
    <t>ТП-6/0,4кВ -131 2х630</t>
  </si>
  <si>
    <t>ТП-6/0,4кВ -132 2х630</t>
  </si>
  <si>
    <t>ТП-6/0,4кВ -137 2х1000</t>
  </si>
  <si>
    <t>ТП-6/0,4кВ -138 2х1000</t>
  </si>
  <si>
    <t>ПС-35/6кВ. Энергонефть, ЗПУ. 2х6300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</si>
</sst>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\ h:mm;@"/>
    <numFmt numFmtId="181" formatCode="0.E+00"/>
    <numFmt numFmtId="182" formatCode="[$-FC19]d\ mmmm\ yyyy\ &quot;г.&quot;"/>
    <numFmt numFmtId="183" formatCode="0.000"/>
    <numFmt numFmtId="184" formatCode="0.0"/>
    <numFmt numFmtId="185" formatCode="0.0000"/>
    <numFmt numFmtId="186" formatCode="dd&quot;.&quot;mm&quot;.&quot;yyyy&quot; &quot;h&quot;:&quot;mm"/>
  </numFmts>
  <fonts count="6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000000"/>
      <name val="Times New Roman"/>
      <family val="1"/>
    </font>
    <font>
      <sz val="8"/>
      <color theme="1"/>
      <name val="Calibri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Arial Cyr"/>
      <family val="0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/>
    </xf>
    <xf numFmtId="183" fontId="4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183" fontId="4" fillId="0" borderId="12" xfId="0" applyNumberFormat="1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Alignment="1">
      <alignment horizontal="center" vertical="center"/>
    </xf>
    <xf numFmtId="183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52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183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 horizontal="center"/>
    </xf>
    <xf numFmtId="0" fontId="4" fillId="0" borderId="11" xfId="0" applyFont="1" applyFill="1" applyBorder="1" applyAlignment="1">
      <alignment horizontal="center"/>
    </xf>
    <xf numFmtId="2" fontId="0" fillId="0" borderId="0" xfId="0" applyNumberFormat="1" applyFont="1" applyFill="1" applyAlignment="1">
      <alignment horizontal="left" vertical="center"/>
    </xf>
    <xf numFmtId="0" fontId="3" fillId="0" borderId="14" xfId="0" applyFont="1" applyFill="1" applyBorder="1" applyAlignment="1">
      <alignment horizontal="center"/>
    </xf>
    <xf numFmtId="183" fontId="3" fillId="0" borderId="14" xfId="0" applyNumberFormat="1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83" fontId="3" fillId="0" borderId="13" xfId="0" applyNumberFormat="1" applyFont="1" applyFill="1" applyBorder="1" applyAlignment="1">
      <alignment horizontal="left"/>
    </xf>
    <xf numFmtId="183" fontId="4" fillId="0" borderId="12" xfId="0" applyNumberFormat="1" applyFont="1" applyFill="1" applyBorder="1" applyAlignment="1">
      <alignment horizontal="left" vertical="center"/>
    </xf>
    <xf numFmtId="183" fontId="3" fillId="0" borderId="13" xfId="0" applyNumberFormat="1" applyFont="1" applyFill="1" applyBorder="1" applyAlignment="1">
      <alignment horizontal="left" vertical="center"/>
    </xf>
    <xf numFmtId="183" fontId="4" fillId="0" borderId="11" xfId="0" applyNumberFormat="1" applyFont="1" applyFill="1" applyBorder="1" applyAlignment="1">
      <alignment horizontal="left" vertical="center"/>
    </xf>
    <xf numFmtId="183" fontId="4" fillId="0" borderId="10" xfId="0" applyNumberFormat="1" applyFont="1" applyFill="1" applyBorder="1" applyAlignment="1">
      <alignment horizontal="left"/>
    </xf>
    <xf numFmtId="183" fontId="3" fillId="0" borderId="11" xfId="0" applyNumberFormat="1" applyFont="1" applyFill="1" applyBorder="1" applyAlignment="1">
      <alignment horizontal="left"/>
    </xf>
    <xf numFmtId="183" fontId="4" fillId="0" borderId="14" xfId="0" applyNumberFormat="1" applyFont="1" applyFill="1" applyBorder="1" applyAlignment="1">
      <alignment horizontal="left" vertical="center"/>
    </xf>
    <xf numFmtId="183" fontId="3" fillId="0" borderId="12" xfId="0" applyNumberFormat="1" applyFont="1" applyFill="1" applyBorder="1" applyAlignment="1">
      <alignment horizontal="left"/>
    </xf>
    <xf numFmtId="183" fontId="4" fillId="0" borderId="13" xfId="0" applyNumberFormat="1" applyFont="1" applyFill="1" applyBorder="1" applyAlignment="1">
      <alignment horizontal="left" vertical="center"/>
    </xf>
    <xf numFmtId="183" fontId="4" fillId="0" borderId="10" xfId="0" applyNumberFormat="1" applyFont="1" applyFill="1" applyBorder="1" applyAlignment="1">
      <alignment horizontal="left" vertical="center"/>
    </xf>
    <xf numFmtId="183" fontId="4" fillId="0" borderId="13" xfId="0" applyNumberFormat="1" applyFont="1" applyFill="1" applyBorder="1" applyAlignment="1">
      <alignment horizontal="left"/>
    </xf>
    <xf numFmtId="183" fontId="4" fillId="0" borderId="14" xfId="0" applyNumberFormat="1" applyFont="1" applyFill="1" applyBorder="1" applyAlignment="1">
      <alignment horizontal="left"/>
    </xf>
    <xf numFmtId="0" fontId="52" fillId="0" borderId="0" xfId="0" applyFont="1" applyFill="1" applyAlignment="1">
      <alignment vertical="center" wrapText="1"/>
    </xf>
    <xf numFmtId="0" fontId="3" fillId="0" borderId="12" xfId="0" applyFont="1" applyFill="1" applyBorder="1" applyAlignment="1">
      <alignment/>
    </xf>
    <xf numFmtId="183" fontId="3" fillId="0" borderId="12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183" fontId="3" fillId="0" borderId="16" xfId="0" applyNumberFormat="1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83" fontId="3" fillId="0" borderId="17" xfId="0" applyNumberFormat="1" applyFont="1" applyFill="1" applyBorder="1" applyAlignment="1">
      <alignment horizontal="left"/>
    </xf>
    <xf numFmtId="183" fontId="3" fillId="0" borderId="15" xfId="0" applyNumberFormat="1" applyFont="1" applyFill="1" applyBorder="1" applyAlignment="1">
      <alignment horizontal="left" vertical="center"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 horizontal="center"/>
    </xf>
    <xf numFmtId="183" fontId="4" fillId="0" borderId="16" xfId="0" applyNumberFormat="1" applyFont="1" applyFill="1" applyBorder="1" applyAlignment="1">
      <alignment horizontal="left" vertical="center"/>
    </xf>
    <xf numFmtId="183" fontId="2" fillId="0" borderId="0" xfId="0" applyNumberFormat="1" applyFont="1" applyFill="1" applyAlignment="1">
      <alignment horizontal="center"/>
    </xf>
    <xf numFmtId="183" fontId="4" fillId="0" borderId="11" xfId="0" applyNumberFormat="1" applyFont="1" applyFill="1" applyBorder="1" applyAlignment="1">
      <alignment horizontal="center"/>
    </xf>
    <xf numFmtId="183" fontId="4" fillId="0" borderId="16" xfId="0" applyNumberFormat="1" applyFont="1" applyFill="1" applyBorder="1" applyAlignment="1">
      <alignment horizontal="center"/>
    </xf>
    <xf numFmtId="183" fontId="4" fillId="0" borderId="12" xfId="0" applyNumberFormat="1" applyFont="1" applyFill="1" applyBorder="1" applyAlignment="1">
      <alignment horizontal="center"/>
    </xf>
    <xf numFmtId="183" fontId="4" fillId="0" borderId="17" xfId="0" applyNumberFormat="1" applyFont="1" applyFill="1" applyBorder="1" applyAlignment="1">
      <alignment horizontal="center"/>
    </xf>
    <xf numFmtId="183" fontId="4" fillId="0" borderId="18" xfId="0" applyNumberFormat="1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54" fillId="34" borderId="20" xfId="0" applyNumberFormat="1" applyFont="1" applyFill="1" applyBorder="1" applyAlignment="1">
      <alignment horizontal="center" vertical="center" wrapText="1"/>
    </xf>
    <xf numFmtId="2" fontId="54" fillId="34" borderId="19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0" fontId="0" fillId="33" borderId="20" xfId="0" applyFill="1" applyBorder="1" applyAlignment="1">
      <alignment horizontal="center"/>
    </xf>
    <xf numFmtId="184" fontId="0" fillId="33" borderId="20" xfId="0" applyNumberFormat="1" applyFill="1" applyBorder="1" applyAlignment="1">
      <alignment horizontal="right"/>
    </xf>
    <xf numFmtId="2" fontId="0" fillId="33" borderId="20" xfId="0" applyNumberFormat="1" applyFill="1" applyBorder="1" applyAlignment="1">
      <alignment horizontal="right"/>
    </xf>
    <xf numFmtId="184" fontId="0" fillId="33" borderId="20" xfId="0" applyNumberFormat="1" applyFill="1" applyBorder="1" applyAlignment="1">
      <alignment/>
    </xf>
    <xf numFmtId="0" fontId="0" fillId="33" borderId="20" xfId="0" applyFill="1" applyBorder="1" applyAlignment="1">
      <alignment horizontal="right"/>
    </xf>
    <xf numFmtId="0" fontId="0" fillId="33" borderId="20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0" fontId="0" fillId="0" borderId="0" xfId="0" applyAlignment="1">
      <alignment wrapText="1"/>
    </xf>
    <xf numFmtId="0" fontId="56" fillId="0" borderId="0" xfId="0" applyFont="1" applyAlignment="1">
      <alignment horizontal="left" vertical="center"/>
    </xf>
    <xf numFmtId="0" fontId="57" fillId="0" borderId="21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60" fillId="0" borderId="0" xfId="0" applyFont="1" applyAlignment="1">
      <alignment horizontal="justify" vertical="center"/>
    </xf>
    <xf numFmtId="0" fontId="61" fillId="0" borderId="0" xfId="0" applyFont="1" applyAlignment="1">
      <alignment horizontal="justify" vertical="center"/>
    </xf>
    <xf numFmtId="183" fontId="3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25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4" fontId="3" fillId="0" borderId="30" xfId="0" applyNumberFormat="1" applyFont="1" applyFill="1" applyBorder="1" applyAlignment="1">
      <alignment horizontal="center" vertical="center" wrapText="1"/>
    </xf>
    <xf numFmtId="14" fontId="3" fillId="0" borderId="31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83" fontId="2" fillId="0" borderId="3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34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36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3" fillId="0" borderId="3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14" fontId="3" fillId="0" borderId="42" xfId="0" applyNumberFormat="1" applyFont="1" applyFill="1" applyBorder="1" applyAlignment="1">
      <alignment horizontal="center" vertical="center" wrapText="1"/>
    </xf>
    <xf numFmtId="14" fontId="3" fillId="0" borderId="24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3" fillId="0" borderId="26" xfId="0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14" fontId="3" fillId="0" borderId="45" xfId="0" applyNumberFormat="1" applyFont="1" applyFill="1" applyBorder="1" applyAlignment="1">
      <alignment horizontal="center" vertical="center" wrapText="1"/>
    </xf>
    <xf numFmtId="14" fontId="3" fillId="0" borderId="46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4" fontId="3" fillId="0" borderId="4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4" xfId="52" applyFont="1" applyBorder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6" fillId="35" borderId="14" xfId="52" applyFont="1" applyFill="1" applyBorder="1" applyAlignment="1">
      <alignment horizontal="center" vertical="center" wrapText="1"/>
      <protection/>
    </xf>
    <xf numFmtId="0" fontId="6" fillId="35" borderId="11" xfId="52" applyFont="1" applyFill="1" applyBorder="1" applyAlignment="1">
      <alignment horizontal="center" vertical="center" wrapText="1"/>
      <protection/>
    </xf>
    <xf numFmtId="0" fontId="6" fillId="0" borderId="17" xfId="52" applyFont="1" applyBorder="1" applyAlignment="1">
      <alignment horizontal="center" vertical="center" wrapText="1"/>
      <protection/>
    </xf>
    <xf numFmtId="0" fontId="54" fillId="33" borderId="20" xfId="0" applyFont="1" applyFill="1" applyBorder="1" applyAlignment="1">
      <alignment horizontal="center" vertical="center" wrapText="1"/>
    </xf>
    <xf numFmtId="0" fontId="54" fillId="33" borderId="52" xfId="0" applyFont="1" applyFill="1" applyBorder="1" applyAlignment="1">
      <alignment horizontal="center" vertical="center" wrapText="1"/>
    </xf>
    <xf numFmtId="0" fontId="54" fillId="33" borderId="53" xfId="0" applyFont="1" applyFill="1" applyBorder="1" applyAlignment="1">
      <alignment horizontal="center" vertical="center" wrapText="1"/>
    </xf>
    <xf numFmtId="186" fontId="54" fillId="33" borderId="20" xfId="0" applyNumberFormat="1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/>
    </xf>
    <xf numFmtId="0" fontId="54" fillId="33" borderId="54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/>
    </xf>
    <xf numFmtId="0" fontId="62" fillId="0" borderId="56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58" fillId="0" borderId="21" xfId="0" applyFont="1" applyBorder="1" applyAlignment="1">
      <alignment vertical="center" wrapText="1"/>
    </xf>
    <xf numFmtId="0" fontId="58" fillId="0" borderId="23" xfId="0" applyFont="1" applyBorder="1" applyAlignment="1">
      <alignment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14" fontId="63" fillId="0" borderId="21" xfId="0" applyNumberFormat="1" applyFont="1" applyBorder="1" applyAlignment="1">
      <alignment horizontal="center" vertical="center" wrapText="1"/>
    </xf>
    <xf numFmtId="14" fontId="63" fillId="0" borderId="23" xfId="0" applyNumberFormat="1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6"/>
  <sheetViews>
    <sheetView tabSelected="1" zoomScalePageLayoutView="0" workbookViewId="0" topLeftCell="A1">
      <pane xSplit="3" ySplit="6" topLeftCell="D8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92" sqref="B92:C93"/>
    </sheetView>
  </sheetViews>
  <sheetFormatPr defaultColWidth="9.140625" defaultRowHeight="12.75"/>
  <cols>
    <col min="1" max="1" width="5.00390625" style="0" customWidth="1"/>
    <col min="2" max="2" width="9.140625" style="20" customWidth="1"/>
    <col min="3" max="3" width="12.140625" style="20" customWidth="1"/>
    <col min="4" max="4" width="12.00390625" style="0" customWidth="1"/>
    <col min="5" max="5" width="14.140625" style="22" customWidth="1"/>
    <col min="6" max="6" width="15.28125" style="4" customWidth="1"/>
    <col min="7" max="7" width="14.8515625" style="48" customWidth="1"/>
    <col min="8" max="8" width="12.421875" style="45" customWidth="1"/>
    <col min="9" max="9" width="17.00390625" style="40" customWidth="1"/>
    <col min="10" max="10" width="14.140625" style="40" customWidth="1"/>
    <col min="11" max="11" width="14.7109375" style="42" customWidth="1"/>
    <col min="12" max="12" width="15.00390625" style="0" customWidth="1"/>
    <col min="13" max="13" width="15.140625" style="0" customWidth="1"/>
    <col min="14" max="14" width="12.421875" style="0" customWidth="1"/>
    <col min="15" max="15" width="3.00390625" style="0" customWidth="1"/>
    <col min="16" max="16" width="18.57421875" style="0" customWidth="1"/>
  </cols>
  <sheetData>
    <row r="1" spans="1:5" ht="12.75">
      <c r="A1" s="1"/>
      <c r="B1" s="40"/>
      <c r="C1" s="40"/>
      <c r="D1" s="1"/>
      <c r="E1" s="41"/>
    </row>
    <row r="2" spans="1:5" ht="12.75">
      <c r="A2" s="1"/>
      <c r="B2" s="40"/>
      <c r="C2" s="40"/>
      <c r="D2" s="1"/>
      <c r="E2" s="41"/>
    </row>
    <row r="3" spans="1:10" ht="49.5" customHeight="1">
      <c r="A3" s="124" t="s">
        <v>141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1" s="2" customFormat="1" ht="13.5" thickBot="1">
      <c r="A4" s="126" t="s">
        <v>151</v>
      </c>
      <c r="B4" s="126"/>
      <c r="C4" s="126"/>
      <c r="D4" s="126"/>
      <c r="E4" s="43"/>
      <c r="F4" s="4"/>
      <c r="G4" s="48"/>
      <c r="H4" s="45"/>
      <c r="I4" s="44"/>
      <c r="J4" s="44"/>
      <c r="K4" s="46"/>
    </row>
    <row r="5" spans="1:14" ht="12.75" customHeight="1">
      <c r="A5" s="127" t="s">
        <v>137</v>
      </c>
      <c r="B5" s="129" t="s">
        <v>71</v>
      </c>
      <c r="C5" s="130"/>
      <c r="D5" s="132" t="s">
        <v>64</v>
      </c>
      <c r="E5" s="129" t="s">
        <v>123</v>
      </c>
      <c r="F5" s="149" t="s">
        <v>140</v>
      </c>
      <c r="G5" s="142" t="s">
        <v>131</v>
      </c>
      <c r="H5" s="149" t="s">
        <v>124</v>
      </c>
      <c r="I5" s="144" t="s">
        <v>139</v>
      </c>
      <c r="J5" s="146" t="s">
        <v>138</v>
      </c>
      <c r="K5" s="148"/>
      <c r="L5" s="66"/>
      <c r="M5" s="66"/>
      <c r="N5" s="134"/>
    </row>
    <row r="6" spans="1:14" ht="114" customHeight="1" thickBot="1">
      <c r="A6" s="128"/>
      <c r="B6" s="131"/>
      <c r="C6" s="131"/>
      <c r="D6" s="133"/>
      <c r="E6" s="131"/>
      <c r="F6" s="155"/>
      <c r="G6" s="143"/>
      <c r="H6" s="150"/>
      <c r="I6" s="145"/>
      <c r="J6" s="147"/>
      <c r="K6" s="148"/>
      <c r="L6" s="66"/>
      <c r="M6" s="66"/>
      <c r="N6" s="134"/>
    </row>
    <row r="7" spans="1:11" s="4" customFormat="1" ht="32.25" customHeight="1">
      <c r="A7" s="135" t="s">
        <v>0</v>
      </c>
      <c r="B7" s="129" t="s">
        <v>72</v>
      </c>
      <c r="C7" s="129"/>
      <c r="D7" s="8" t="s">
        <v>58</v>
      </c>
      <c r="E7" s="37">
        <v>10</v>
      </c>
      <c r="F7" s="37">
        <v>4.286</v>
      </c>
      <c r="G7" s="9">
        <v>0.325</v>
      </c>
      <c r="H7" s="91">
        <v>5.389</v>
      </c>
      <c r="I7" s="138" t="s">
        <v>133</v>
      </c>
      <c r="J7" s="140">
        <v>43458</v>
      </c>
      <c r="K7" s="88"/>
    </row>
    <row r="8" spans="1:11" s="2" customFormat="1" ht="23.25" customHeight="1" thickBot="1">
      <c r="A8" s="136"/>
      <c r="B8" s="137"/>
      <c r="C8" s="137"/>
      <c r="D8" s="10" t="s">
        <v>63</v>
      </c>
      <c r="E8" s="25">
        <v>1.4</v>
      </c>
      <c r="F8" s="36">
        <v>0.048</v>
      </c>
      <c r="G8" s="54">
        <v>0.039</v>
      </c>
      <c r="H8" s="90">
        <v>1.313</v>
      </c>
      <c r="I8" s="139"/>
      <c r="J8" s="141"/>
      <c r="K8" s="88"/>
    </row>
    <row r="9" spans="1:11" s="4" customFormat="1" ht="31.5" customHeight="1">
      <c r="A9" s="135" t="s">
        <v>1</v>
      </c>
      <c r="B9" s="129" t="s">
        <v>115</v>
      </c>
      <c r="C9" s="129"/>
      <c r="D9" s="8" t="s">
        <v>58</v>
      </c>
      <c r="E9" s="24">
        <v>10</v>
      </c>
      <c r="F9" s="37">
        <v>3.686</v>
      </c>
      <c r="G9" s="9">
        <v>0.722</v>
      </c>
      <c r="H9" s="91">
        <v>5.5920000000000005</v>
      </c>
      <c r="I9" s="138" t="s">
        <v>116</v>
      </c>
      <c r="J9" s="140" t="s">
        <v>150</v>
      </c>
      <c r="K9" s="88"/>
    </row>
    <row r="10" spans="1:11" s="2" customFormat="1" ht="23.25" customHeight="1" thickBot="1">
      <c r="A10" s="136"/>
      <c r="B10" s="137"/>
      <c r="C10" s="137"/>
      <c r="D10" s="10" t="s">
        <v>63</v>
      </c>
      <c r="E10" s="25">
        <v>0.56</v>
      </c>
      <c r="F10" s="36">
        <v>0.519</v>
      </c>
      <c r="G10" s="54">
        <v>0.005</v>
      </c>
      <c r="H10" s="90">
        <v>0.03600000000000004</v>
      </c>
      <c r="I10" s="139"/>
      <c r="J10" s="141"/>
      <c r="K10" s="88"/>
    </row>
    <row r="11" spans="1:11" s="4" customFormat="1" ht="15.75">
      <c r="A11" s="151" t="s">
        <v>2</v>
      </c>
      <c r="B11" s="152" t="s">
        <v>125</v>
      </c>
      <c r="C11" s="152"/>
      <c r="D11" s="6" t="s">
        <v>58</v>
      </c>
      <c r="E11" s="26">
        <v>10</v>
      </c>
      <c r="F11" s="47">
        <v>4.277</v>
      </c>
      <c r="G11" s="57">
        <v>0.184</v>
      </c>
      <c r="H11" s="89">
        <v>5.539</v>
      </c>
      <c r="I11" s="153" t="s">
        <v>119</v>
      </c>
      <c r="J11" s="154">
        <v>43416</v>
      </c>
      <c r="K11" s="88"/>
    </row>
    <row r="12" spans="1:12" s="2" customFormat="1" ht="36" customHeight="1" thickBot="1">
      <c r="A12" s="136"/>
      <c r="B12" s="137"/>
      <c r="C12" s="137"/>
      <c r="D12" s="10" t="s">
        <v>63</v>
      </c>
      <c r="E12" s="25">
        <v>0.882</v>
      </c>
      <c r="F12" s="36">
        <v>0.42</v>
      </c>
      <c r="G12" s="56">
        <v>1.425</v>
      </c>
      <c r="H12" s="90">
        <v>0.462</v>
      </c>
      <c r="I12" s="150"/>
      <c r="J12" s="141"/>
      <c r="K12" s="88"/>
      <c r="L12" s="73"/>
    </row>
    <row r="13" spans="1:11" s="3" customFormat="1" ht="31.5" customHeight="1">
      <c r="A13" s="135" t="s">
        <v>3</v>
      </c>
      <c r="B13" s="129" t="s">
        <v>73</v>
      </c>
      <c r="C13" s="129"/>
      <c r="D13" s="13" t="s">
        <v>58</v>
      </c>
      <c r="E13" s="29">
        <v>10</v>
      </c>
      <c r="F13" s="37">
        <v>4.992</v>
      </c>
      <c r="G13" s="9">
        <v>1.453</v>
      </c>
      <c r="H13" s="91">
        <v>3.5549999999999997</v>
      </c>
      <c r="I13" s="138" t="s">
        <v>130</v>
      </c>
      <c r="J13" s="140">
        <v>43345</v>
      </c>
      <c r="K13" s="88"/>
    </row>
    <row r="14" spans="1:11" s="2" customFormat="1" ht="27.75" customHeight="1" thickBot="1">
      <c r="A14" s="136"/>
      <c r="B14" s="137"/>
      <c r="C14" s="137"/>
      <c r="D14" s="10" t="s">
        <v>63</v>
      </c>
      <c r="E14" s="25">
        <v>1.4</v>
      </c>
      <c r="F14" s="36">
        <v>0.145</v>
      </c>
      <c r="G14" s="54">
        <v>0</v>
      </c>
      <c r="H14" s="90">
        <v>1.255</v>
      </c>
      <c r="I14" s="139"/>
      <c r="J14" s="141"/>
      <c r="K14" s="88"/>
    </row>
    <row r="15" spans="1:11" s="3" customFormat="1" ht="15.75">
      <c r="A15" s="151" t="s">
        <v>4</v>
      </c>
      <c r="B15" s="156" t="s">
        <v>74</v>
      </c>
      <c r="C15" s="152"/>
      <c r="D15" s="12" t="s">
        <v>58</v>
      </c>
      <c r="E15" s="28">
        <v>10</v>
      </c>
      <c r="F15" s="47">
        <v>4.994</v>
      </c>
      <c r="G15" s="57">
        <v>2.398</v>
      </c>
      <c r="H15" s="89">
        <v>2.608</v>
      </c>
      <c r="I15" s="153" t="s">
        <v>30</v>
      </c>
      <c r="J15" s="154">
        <v>43465</v>
      </c>
      <c r="K15" s="88"/>
    </row>
    <row r="16" spans="1:11" s="2" customFormat="1" ht="36" customHeight="1" thickBot="1">
      <c r="A16" s="136"/>
      <c r="B16" s="137"/>
      <c r="C16" s="137"/>
      <c r="D16" s="10" t="s">
        <v>63</v>
      </c>
      <c r="E16" s="25">
        <v>1.4</v>
      </c>
      <c r="F16" s="36">
        <v>0.287</v>
      </c>
      <c r="G16" s="54">
        <v>0</v>
      </c>
      <c r="H16" s="90">
        <v>1.113</v>
      </c>
      <c r="I16" s="150"/>
      <c r="J16" s="141"/>
      <c r="K16" s="88"/>
    </row>
    <row r="17" spans="1:13" s="3" customFormat="1" ht="30.75" customHeight="1">
      <c r="A17" s="135" t="s">
        <v>5</v>
      </c>
      <c r="B17" s="129" t="s">
        <v>75</v>
      </c>
      <c r="C17" s="129"/>
      <c r="D17" s="13" t="s">
        <v>58</v>
      </c>
      <c r="E17" s="29">
        <v>10</v>
      </c>
      <c r="F17" s="37">
        <v>5.333</v>
      </c>
      <c r="G17" s="55">
        <v>0</v>
      </c>
      <c r="H17" s="91">
        <v>4.667</v>
      </c>
      <c r="I17" s="159" t="s">
        <v>31</v>
      </c>
      <c r="J17" s="140">
        <v>43144</v>
      </c>
      <c r="K17" s="88"/>
      <c r="L17" s="162"/>
      <c r="M17" s="162"/>
    </row>
    <row r="18" spans="1:13" s="2" customFormat="1" ht="29.25" customHeight="1" thickBot="1">
      <c r="A18" s="157"/>
      <c r="B18" s="158"/>
      <c r="C18" s="158"/>
      <c r="D18" s="11" t="s">
        <v>63</v>
      </c>
      <c r="E18" s="27">
        <v>0.882</v>
      </c>
      <c r="F18" s="49">
        <v>0.21</v>
      </c>
      <c r="G18" s="50">
        <v>0</v>
      </c>
      <c r="H18" s="92">
        <v>0.672</v>
      </c>
      <c r="I18" s="160"/>
      <c r="J18" s="161"/>
      <c r="K18" s="88"/>
      <c r="L18" s="162"/>
      <c r="M18" s="162"/>
    </row>
    <row r="19" spans="1:12" s="3" customFormat="1" ht="15.75">
      <c r="A19" s="135" t="s">
        <v>6</v>
      </c>
      <c r="B19" s="129" t="s">
        <v>76</v>
      </c>
      <c r="C19" s="129"/>
      <c r="D19" s="13" t="s">
        <v>58</v>
      </c>
      <c r="E19" s="29">
        <v>10</v>
      </c>
      <c r="F19" s="37">
        <v>1.352</v>
      </c>
      <c r="G19" s="55">
        <v>1.571</v>
      </c>
      <c r="H19" s="91">
        <v>7.077</v>
      </c>
      <c r="I19" s="159" t="s">
        <v>32</v>
      </c>
      <c r="J19" s="140">
        <v>43256</v>
      </c>
      <c r="K19" s="88"/>
      <c r="L19" s="21"/>
    </row>
    <row r="20" spans="1:11" s="2" customFormat="1" ht="16.5" thickBot="1">
      <c r="A20" s="136"/>
      <c r="B20" s="137"/>
      <c r="C20" s="137"/>
      <c r="D20" s="10" t="s">
        <v>63</v>
      </c>
      <c r="E20" s="25">
        <v>1.4</v>
      </c>
      <c r="F20" s="36">
        <v>0.076</v>
      </c>
      <c r="G20" s="54">
        <v>0</v>
      </c>
      <c r="H20" s="90">
        <v>1.3239999999999998</v>
      </c>
      <c r="I20" s="150"/>
      <c r="J20" s="141"/>
      <c r="K20" s="88"/>
    </row>
    <row r="21" spans="1:12" s="3" customFormat="1" ht="15.75">
      <c r="A21" s="135" t="s">
        <v>7</v>
      </c>
      <c r="B21" s="149" t="s">
        <v>77</v>
      </c>
      <c r="C21" s="149"/>
      <c r="D21" s="13" t="s">
        <v>58</v>
      </c>
      <c r="E21" s="30">
        <v>10</v>
      </c>
      <c r="F21" s="37">
        <v>4.13</v>
      </c>
      <c r="G21" s="55">
        <v>2.525</v>
      </c>
      <c r="H21" s="91">
        <v>3.345</v>
      </c>
      <c r="I21" s="159" t="s">
        <v>33</v>
      </c>
      <c r="J21" s="140">
        <v>43161</v>
      </c>
      <c r="K21" s="88"/>
      <c r="L21" s="21"/>
    </row>
    <row r="22" spans="1:14" s="2" customFormat="1" ht="35.25" customHeight="1" thickBot="1">
      <c r="A22" s="136"/>
      <c r="B22" s="155"/>
      <c r="C22" s="155"/>
      <c r="D22" s="10" t="s">
        <v>63</v>
      </c>
      <c r="E22" s="25">
        <v>1.4</v>
      </c>
      <c r="F22" s="36">
        <v>0.52</v>
      </c>
      <c r="G22" s="56">
        <v>0.015</v>
      </c>
      <c r="H22" s="90">
        <v>0.8649999999999999</v>
      </c>
      <c r="I22" s="150"/>
      <c r="J22" s="141"/>
      <c r="K22" s="88"/>
      <c r="L22" s="71"/>
      <c r="M22" s="71"/>
      <c r="N22" s="71"/>
    </row>
    <row r="23" spans="1:16" s="3" customFormat="1" ht="24" customHeight="1">
      <c r="A23" s="135" t="s">
        <v>8</v>
      </c>
      <c r="B23" s="129" t="s">
        <v>78</v>
      </c>
      <c r="C23" s="129"/>
      <c r="D23" s="13" t="s">
        <v>58</v>
      </c>
      <c r="E23" s="30">
        <v>10</v>
      </c>
      <c r="F23" s="37">
        <v>5.056</v>
      </c>
      <c r="G23" s="55">
        <v>0.675</v>
      </c>
      <c r="H23" s="91">
        <v>4.269</v>
      </c>
      <c r="I23" s="159" t="s">
        <v>34</v>
      </c>
      <c r="J23" s="140">
        <v>43152</v>
      </c>
      <c r="K23" s="88"/>
      <c r="L23" s="72"/>
      <c r="M23" s="72"/>
      <c r="N23" s="72"/>
      <c r="O23" s="52"/>
      <c r="P23" s="52"/>
    </row>
    <row r="24" spans="1:16" s="2" customFormat="1" ht="23.25" customHeight="1" thickBot="1">
      <c r="A24" s="136"/>
      <c r="B24" s="137"/>
      <c r="C24" s="137"/>
      <c r="D24" s="10" t="s">
        <v>63</v>
      </c>
      <c r="E24" s="25">
        <v>1.4</v>
      </c>
      <c r="F24" s="36">
        <v>0.322</v>
      </c>
      <c r="G24" s="56">
        <v>0</v>
      </c>
      <c r="H24" s="90">
        <v>1.0779999999999998</v>
      </c>
      <c r="I24" s="150"/>
      <c r="J24" s="141"/>
      <c r="K24" s="88"/>
      <c r="L24" s="71"/>
      <c r="M24" s="71"/>
      <c r="N24" s="71"/>
      <c r="O24" s="53"/>
      <c r="P24" s="53"/>
    </row>
    <row r="25" spans="1:14" s="3" customFormat="1" ht="15.75">
      <c r="A25" s="135" t="s">
        <v>9</v>
      </c>
      <c r="B25" s="129" t="s">
        <v>79</v>
      </c>
      <c r="C25" s="129"/>
      <c r="D25" s="13" t="s">
        <v>58</v>
      </c>
      <c r="E25" s="30">
        <v>10</v>
      </c>
      <c r="F25" s="37">
        <v>2.952</v>
      </c>
      <c r="G25" s="55">
        <v>2.203</v>
      </c>
      <c r="H25" s="91">
        <v>4.845000000000001</v>
      </c>
      <c r="I25" s="159" t="s">
        <v>35</v>
      </c>
      <c r="J25" s="154">
        <v>43465</v>
      </c>
      <c r="K25" s="88"/>
      <c r="L25" s="72"/>
      <c r="M25" s="72"/>
      <c r="N25" s="72"/>
    </row>
    <row r="26" spans="1:14" s="2" customFormat="1" ht="40.5" customHeight="1" thickBot="1">
      <c r="A26" s="136"/>
      <c r="B26" s="137"/>
      <c r="C26" s="137"/>
      <c r="D26" s="10" t="s">
        <v>63</v>
      </c>
      <c r="E26" s="25">
        <v>0.882</v>
      </c>
      <c r="F26" s="36">
        <v>0.04</v>
      </c>
      <c r="G26" s="54">
        <v>0</v>
      </c>
      <c r="H26" s="90">
        <v>0.842</v>
      </c>
      <c r="I26" s="150"/>
      <c r="J26" s="161"/>
      <c r="K26" s="88"/>
      <c r="L26" s="71"/>
      <c r="M26" s="71"/>
      <c r="N26" s="71"/>
    </row>
    <row r="27" spans="1:11" s="3" customFormat="1" ht="15.75">
      <c r="A27" s="135" t="s">
        <v>10</v>
      </c>
      <c r="B27" s="129" t="s">
        <v>80</v>
      </c>
      <c r="C27" s="129"/>
      <c r="D27" s="13" t="s">
        <v>58</v>
      </c>
      <c r="E27" s="30">
        <v>10</v>
      </c>
      <c r="F27" s="37">
        <v>2.102</v>
      </c>
      <c r="G27" s="55">
        <v>0.22</v>
      </c>
      <c r="H27" s="91">
        <v>7.678</v>
      </c>
      <c r="I27" s="138" t="s">
        <v>36</v>
      </c>
      <c r="J27" s="140">
        <v>43121</v>
      </c>
      <c r="K27" s="88"/>
    </row>
    <row r="28" spans="1:11" s="2" customFormat="1" ht="31.5" customHeight="1" thickBot="1">
      <c r="A28" s="136"/>
      <c r="B28" s="137"/>
      <c r="C28" s="137"/>
      <c r="D28" s="10" t="s">
        <v>63</v>
      </c>
      <c r="E28" s="25">
        <v>0.882</v>
      </c>
      <c r="F28" s="36">
        <v>0.219</v>
      </c>
      <c r="G28" s="54">
        <v>0</v>
      </c>
      <c r="H28" s="90">
        <v>0.663</v>
      </c>
      <c r="I28" s="139"/>
      <c r="J28" s="141"/>
      <c r="K28" s="88"/>
    </row>
    <row r="29" spans="1:11" s="3" customFormat="1" ht="15.75">
      <c r="A29" s="135" t="s">
        <v>11</v>
      </c>
      <c r="B29" s="129" t="s">
        <v>143</v>
      </c>
      <c r="C29" s="129"/>
      <c r="D29" s="13" t="s">
        <v>58</v>
      </c>
      <c r="E29" s="30">
        <v>10</v>
      </c>
      <c r="F29" s="37">
        <v>4.453</v>
      </c>
      <c r="G29" s="55">
        <v>0.586</v>
      </c>
      <c r="H29" s="91">
        <v>4.960999999999999</v>
      </c>
      <c r="I29" s="159" t="s">
        <v>37</v>
      </c>
      <c r="J29" s="140">
        <v>43465</v>
      </c>
      <c r="K29" s="88"/>
    </row>
    <row r="30" spans="1:11" s="2" customFormat="1" ht="16.5" thickBot="1">
      <c r="A30" s="136"/>
      <c r="B30" s="137"/>
      <c r="C30" s="137"/>
      <c r="D30" s="10" t="s">
        <v>63</v>
      </c>
      <c r="E30" s="25">
        <v>0.882</v>
      </c>
      <c r="F30" s="36">
        <v>0.415</v>
      </c>
      <c r="G30" s="54">
        <v>0</v>
      </c>
      <c r="H30" s="90">
        <v>0.467</v>
      </c>
      <c r="I30" s="150"/>
      <c r="J30" s="141"/>
      <c r="K30" s="88"/>
    </row>
    <row r="31" spans="1:11" s="3" customFormat="1" ht="15.75">
      <c r="A31" s="151" t="s">
        <v>12</v>
      </c>
      <c r="B31" s="152" t="s">
        <v>81</v>
      </c>
      <c r="C31" s="152"/>
      <c r="D31" s="12" t="s">
        <v>58</v>
      </c>
      <c r="E31" s="31">
        <v>10</v>
      </c>
      <c r="F31" s="47">
        <v>6.622</v>
      </c>
      <c r="G31" s="57">
        <v>2.292</v>
      </c>
      <c r="H31" s="89">
        <v>1.0860000000000003</v>
      </c>
      <c r="I31" s="153" t="s">
        <v>38</v>
      </c>
      <c r="J31" s="154">
        <v>43135</v>
      </c>
      <c r="K31" s="88"/>
    </row>
    <row r="32" spans="1:11" s="2" customFormat="1" ht="16.5" thickBot="1">
      <c r="A32" s="136"/>
      <c r="B32" s="137"/>
      <c r="C32" s="137"/>
      <c r="D32" s="10" t="s">
        <v>63</v>
      </c>
      <c r="E32" s="25">
        <v>0.882</v>
      </c>
      <c r="F32" s="36">
        <v>0.454</v>
      </c>
      <c r="G32" s="54">
        <v>0</v>
      </c>
      <c r="H32" s="90">
        <v>0.428</v>
      </c>
      <c r="I32" s="150"/>
      <c r="J32" s="141"/>
      <c r="K32" s="88"/>
    </row>
    <row r="33" spans="1:11" s="3" customFormat="1" ht="31.5" customHeight="1">
      <c r="A33" s="135" t="s">
        <v>13</v>
      </c>
      <c r="B33" s="129" t="s">
        <v>82</v>
      </c>
      <c r="C33" s="129"/>
      <c r="D33" s="13" t="s">
        <v>58</v>
      </c>
      <c r="E33" s="30">
        <v>10</v>
      </c>
      <c r="F33" s="37">
        <v>4.522</v>
      </c>
      <c r="G33" s="9">
        <v>3.022</v>
      </c>
      <c r="H33" s="91">
        <v>2.456</v>
      </c>
      <c r="I33" s="159" t="s">
        <v>117</v>
      </c>
      <c r="J33" s="154">
        <v>43357</v>
      </c>
      <c r="K33" s="88"/>
    </row>
    <row r="34" spans="1:11" s="2" customFormat="1" ht="34.5" customHeight="1" thickBot="1">
      <c r="A34" s="136"/>
      <c r="B34" s="137"/>
      <c r="C34" s="137"/>
      <c r="D34" s="10" t="s">
        <v>63</v>
      </c>
      <c r="E34" s="25">
        <v>1.4</v>
      </c>
      <c r="F34" s="36">
        <v>0.344</v>
      </c>
      <c r="G34" s="54">
        <v>0</v>
      </c>
      <c r="H34" s="90">
        <v>1.056</v>
      </c>
      <c r="I34" s="150"/>
      <c r="J34" s="161"/>
      <c r="K34" s="88"/>
    </row>
    <row r="35" spans="1:11" s="3" customFormat="1" ht="30.75" customHeight="1">
      <c r="A35" s="135" t="s">
        <v>14</v>
      </c>
      <c r="B35" s="129" t="s">
        <v>83</v>
      </c>
      <c r="C35" s="129"/>
      <c r="D35" s="13" t="s">
        <v>58</v>
      </c>
      <c r="E35" s="30">
        <v>10</v>
      </c>
      <c r="F35" s="37">
        <v>4.526</v>
      </c>
      <c r="G35" s="55">
        <v>0.011</v>
      </c>
      <c r="H35" s="91">
        <v>5.463</v>
      </c>
      <c r="I35" s="138" t="s">
        <v>39</v>
      </c>
      <c r="J35" s="140">
        <v>43465</v>
      </c>
      <c r="K35" s="88"/>
    </row>
    <row r="36" spans="1:11" s="2" customFormat="1" ht="30" customHeight="1" thickBot="1">
      <c r="A36" s="136"/>
      <c r="B36" s="137"/>
      <c r="C36" s="137"/>
      <c r="D36" s="10" t="s">
        <v>63</v>
      </c>
      <c r="E36" s="25">
        <v>0.882</v>
      </c>
      <c r="F36" s="36">
        <v>0.52</v>
      </c>
      <c r="G36" s="54">
        <v>0.015</v>
      </c>
      <c r="H36" s="90">
        <v>0.347</v>
      </c>
      <c r="I36" s="139"/>
      <c r="J36" s="141"/>
      <c r="K36" s="88"/>
    </row>
    <row r="37" spans="1:11" s="3" customFormat="1" ht="15.75">
      <c r="A37" s="135" t="s">
        <v>15</v>
      </c>
      <c r="B37" s="129" t="s">
        <v>84</v>
      </c>
      <c r="C37" s="129"/>
      <c r="D37" s="13" t="s">
        <v>58</v>
      </c>
      <c r="E37" s="30">
        <v>10</v>
      </c>
      <c r="F37" s="37">
        <v>3.585</v>
      </c>
      <c r="G37" s="55">
        <v>1.156</v>
      </c>
      <c r="H37" s="91">
        <v>5.259</v>
      </c>
      <c r="I37" s="138" t="s">
        <v>118</v>
      </c>
      <c r="J37" s="140">
        <v>43444</v>
      </c>
      <c r="K37" s="88"/>
    </row>
    <row r="38" spans="1:11" s="2" customFormat="1" ht="47.25" customHeight="1" thickBot="1">
      <c r="A38" s="136"/>
      <c r="B38" s="137"/>
      <c r="C38" s="137"/>
      <c r="D38" s="10" t="s">
        <v>63</v>
      </c>
      <c r="E38" s="25">
        <v>1.764</v>
      </c>
      <c r="F38" s="36">
        <v>0.328</v>
      </c>
      <c r="G38" s="54">
        <v>0.035</v>
      </c>
      <c r="H38" s="90">
        <v>1.401</v>
      </c>
      <c r="I38" s="139"/>
      <c r="J38" s="141"/>
      <c r="K38" s="88"/>
    </row>
    <row r="39" spans="1:11" s="3" customFormat="1" ht="15.75">
      <c r="A39" s="151" t="s">
        <v>16</v>
      </c>
      <c r="B39" s="152" t="s">
        <v>85</v>
      </c>
      <c r="C39" s="152"/>
      <c r="D39" s="12" t="s">
        <v>58</v>
      </c>
      <c r="E39" s="31">
        <v>10</v>
      </c>
      <c r="F39" s="47">
        <v>2.452</v>
      </c>
      <c r="G39" s="57">
        <v>1.937</v>
      </c>
      <c r="H39" s="89">
        <v>5.611</v>
      </c>
      <c r="I39" s="163" t="s">
        <v>120</v>
      </c>
      <c r="J39" s="154">
        <v>43462</v>
      </c>
      <c r="K39" s="88"/>
    </row>
    <row r="40" spans="1:11" s="2" customFormat="1" ht="55.5" customHeight="1" thickBot="1">
      <c r="A40" s="136"/>
      <c r="B40" s="137"/>
      <c r="C40" s="137"/>
      <c r="D40" s="10" t="s">
        <v>63</v>
      </c>
      <c r="E40" s="25">
        <v>0.882</v>
      </c>
      <c r="F40" s="36">
        <v>0.121</v>
      </c>
      <c r="G40" s="54">
        <v>0</v>
      </c>
      <c r="H40" s="90">
        <v>0.761</v>
      </c>
      <c r="I40" s="139"/>
      <c r="J40" s="141"/>
      <c r="K40" s="88"/>
    </row>
    <row r="41" spans="1:11" s="3" customFormat="1" ht="24" customHeight="1">
      <c r="A41" s="135" t="s">
        <v>17</v>
      </c>
      <c r="B41" s="149" t="s">
        <v>86</v>
      </c>
      <c r="C41" s="149"/>
      <c r="D41" s="13" t="s">
        <v>58</v>
      </c>
      <c r="E41" s="30">
        <v>10</v>
      </c>
      <c r="F41" s="37">
        <v>3.109</v>
      </c>
      <c r="G41" s="55">
        <v>0.772</v>
      </c>
      <c r="H41" s="91">
        <v>6.119</v>
      </c>
      <c r="I41" s="138" t="s">
        <v>121</v>
      </c>
      <c r="J41" s="140">
        <v>43126</v>
      </c>
      <c r="K41" s="88"/>
    </row>
    <row r="42" spans="1:11" s="2" customFormat="1" ht="40.5" customHeight="1" thickBot="1">
      <c r="A42" s="136"/>
      <c r="B42" s="155"/>
      <c r="C42" s="155"/>
      <c r="D42" s="10" t="s">
        <v>63</v>
      </c>
      <c r="E42" s="25">
        <v>0.882</v>
      </c>
      <c r="F42" s="36">
        <v>0.001</v>
      </c>
      <c r="G42" s="54">
        <v>0</v>
      </c>
      <c r="H42" s="90">
        <v>0.881</v>
      </c>
      <c r="I42" s="139"/>
      <c r="J42" s="141"/>
      <c r="K42" s="88"/>
    </row>
    <row r="43" spans="1:11" s="3" customFormat="1" ht="20.25" customHeight="1">
      <c r="A43" s="135" t="s">
        <v>19</v>
      </c>
      <c r="B43" s="129" t="s">
        <v>87</v>
      </c>
      <c r="C43" s="129"/>
      <c r="D43" s="13" t="s">
        <v>58</v>
      </c>
      <c r="E43" s="30">
        <v>10</v>
      </c>
      <c r="F43" s="37">
        <v>3.539</v>
      </c>
      <c r="G43" s="55">
        <v>0.24100000000000005</v>
      </c>
      <c r="H43" s="91">
        <v>6.220000000000001</v>
      </c>
      <c r="I43" s="138" t="s">
        <v>40</v>
      </c>
      <c r="J43" s="140">
        <v>43465</v>
      </c>
      <c r="K43" s="88"/>
    </row>
    <row r="44" spans="1:11" s="2" customFormat="1" ht="30" customHeight="1" thickBot="1">
      <c r="A44" s="136"/>
      <c r="B44" s="137"/>
      <c r="C44" s="137"/>
      <c r="D44" s="10" t="s">
        <v>63</v>
      </c>
      <c r="E44" s="25">
        <v>1.4</v>
      </c>
      <c r="F44" s="36">
        <v>0.008</v>
      </c>
      <c r="G44" s="54">
        <v>0.068</v>
      </c>
      <c r="H44" s="90">
        <v>1.3239999999999998</v>
      </c>
      <c r="I44" s="139"/>
      <c r="J44" s="141"/>
      <c r="K44" s="88"/>
    </row>
    <row r="45" spans="1:13" s="4" customFormat="1" ht="24.75" customHeight="1">
      <c r="A45" s="164" t="s">
        <v>18</v>
      </c>
      <c r="B45" s="149" t="s">
        <v>88</v>
      </c>
      <c r="C45" s="149"/>
      <c r="D45" s="8" t="s">
        <v>58</v>
      </c>
      <c r="E45" s="37">
        <v>10</v>
      </c>
      <c r="F45" s="37">
        <v>2.247</v>
      </c>
      <c r="G45" s="84">
        <v>0</v>
      </c>
      <c r="H45" s="91">
        <v>6.993</v>
      </c>
      <c r="I45" s="138" t="s">
        <v>122</v>
      </c>
      <c r="J45" s="140">
        <v>43418</v>
      </c>
      <c r="K45" s="88"/>
      <c r="L45" s="166"/>
      <c r="M45" s="166"/>
    </row>
    <row r="46" spans="1:13" s="45" customFormat="1" ht="22.5" customHeight="1" thickBot="1">
      <c r="A46" s="165"/>
      <c r="B46" s="155"/>
      <c r="C46" s="155"/>
      <c r="D46" s="17" t="s">
        <v>63</v>
      </c>
      <c r="E46" s="36">
        <v>0.882</v>
      </c>
      <c r="F46" s="36">
        <v>0.12</v>
      </c>
      <c r="G46" s="54">
        <v>0</v>
      </c>
      <c r="H46" s="90">
        <v>0.762</v>
      </c>
      <c r="I46" s="139"/>
      <c r="J46" s="141"/>
      <c r="K46" s="88"/>
      <c r="L46" s="166"/>
      <c r="M46" s="166"/>
    </row>
    <row r="47" spans="1:11" s="3" customFormat="1" ht="15.75" customHeight="1">
      <c r="A47" s="151" t="s">
        <v>20</v>
      </c>
      <c r="B47" s="152" t="s">
        <v>89</v>
      </c>
      <c r="C47" s="152"/>
      <c r="D47" s="12" t="s">
        <v>58</v>
      </c>
      <c r="E47" s="31">
        <v>10</v>
      </c>
      <c r="F47" s="47">
        <v>2.969</v>
      </c>
      <c r="G47" s="7">
        <v>1.331</v>
      </c>
      <c r="H47" s="89">
        <v>5.700000000000001</v>
      </c>
      <c r="I47" s="163" t="s">
        <v>68</v>
      </c>
      <c r="J47" s="154">
        <v>43123</v>
      </c>
      <c r="K47" s="88"/>
    </row>
    <row r="48" spans="1:11" s="2" customFormat="1" ht="38.25" customHeight="1" thickBot="1">
      <c r="A48" s="136"/>
      <c r="B48" s="137"/>
      <c r="C48" s="137"/>
      <c r="D48" s="10" t="s">
        <v>63</v>
      </c>
      <c r="E48" s="25">
        <v>1.4</v>
      </c>
      <c r="F48" s="36">
        <v>0.127</v>
      </c>
      <c r="G48" s="54">
        <v>0</v>
      </c>
      <c r="H48" s="90">
        <v>1.273</v>
      </c>
      <c r="I48" s="139"/>
      <c r="J48" s="141"/>
      <c r="K48" s="88"/>
    </row>
    <row r="49" spans="1:11" s="3" customFormat="1" ht="15.75">
      <c r="A49" s="164" t="s">
        <v>21</v>
      </c>
      <c r="B49" s="129" t="s">
        <v>90</v>
      </c>
      <c r="C49" s="129"/>
      <c r="D49" s="13" t="s">
        <v>58</v>
      </c>
      <c r="E49" s="30">
        <v>10</v>
      </c>
      <c r="F49" s="37">
        <v>0.912</v>
      </c>
      <c r="G49" s="55">
        <v>0.198</v>
      </c>
      <c r="H49" s="91">
        <v>8.889999999999999</v>
      </c>
      <c r="I49" s="138" t="s">
        <v>57</v>
      </c>
      <c r="J49" s="154">
        <v>43464</v>
      </c>
      <c r="K49" s="88"/>
    </row>
    <row r="50" spans="1:11" s="2" customFormat="1" ht="31.5" customHeight="1" thickBot="1">
      <c r="A50" s="136"/>
      <c r="B50" s="137"/>
      <c r="C50" s="137"/>
      <c r="D50" s="10" t="s">
        <v>63</v>
      </c>
      <c r="E50" s="25">
        <v>1.4</v>
      </c>
      <c r="F50" s="36">
        <v>0.147</v>
      </c>
      <c r="G50" s="54">
        <v>0.245</v>
      </c>
      <c r="H50" s="90">
        <v>1.008</v>
      </c>
      <c r="I50" s="139"/>
      <c r="J50" s="161"/>
      <c r="K50" s="88"/>
    </row>
    <row r="51" spans="1:11" s="3" customFormat="1" ht="15.75" customHeight="1">
      <c r="A51" s="164" t="s">
        <v>22</v>
      </c>
      <c r="B51" s="129" t="s">
        <v>91</v>
      </c>
      <c r="C51" s="129"/>
      <c r="D51" s="13" t="s">
        <v>58</v>
      </c>
      <c r="E51" s="30">
        <v>10</v>
      </c>
      <c r="F51" s="37">
        <v>2.877</v>
      </c>
      <c r="G51" s="55">
        <v>0.842</v>
      </c>
      <c r="H51" s="91">
        <v>6.281000000000001</v>
      </c>
      <c r="I51" s="138" t="s">
        <v>129</v>
      </c>
      <c r="J51" s="140">
        <v>43465</v>
      </c>
      <c r="K51" s="88"/>
    </row>
    <row r="52" spans="1:13" s="2" customFormat="1" ht="27" customHeight="1" thickBot="1">
      <c r="A52" s="136"/>
      <c r="B52" s="137"/>
      <c r="C52" s="137"/>
      <c r="D52" s="10" t="s">
        <v>59</v>
      </c>
      <c r="E52" s="25">
        <v>1.4</v>
      </c>
      <c r="F52" s="36">
        <v>0.352</v>
      </c>
      <c r="G52" s="54">
        <v>1.264</v>
      </c>
      <c r="H52" s="90">
        <v>1.048</v>
      </c>
      <c r="I52" s="139"/>
      <c r="J52" s="141"/>
      <c r="K52" s="88"/>
      <c r="L52" s="167"/>
      <c r="M52" s="167"/>
    </row>
    <row r="53" spans="1:13" ht="30.75" customHeight="1">
      <c r="A53" s="168" t="s">
        <v>23</v>
      </c>
      <c r="B53" s="170" t="s">
        <v>114</v>
      </c>
      <c r="C53" s="171"/>
      <c r="D53" s="12" t="s">
        <v>58</v>
      </c>
      <c r="E53" s="31">
        <v>10</v>
      </c>
      <c r="F53" s="47">
        <v>1.781</v>
      </c>
      <c r="G53" s="7">
        <v>0</v>
      </c>
      <c r="H53" s="89">
        <v>6.911</v>
      </c>
      <c r="I53" s="163" t="s">
        <v>142</v>
      </c>
      <c r="J53" s="174">
        <v>43465</v>
      </c>
      <c r="K53" s="88"/>
      <c r="L53" s="176"/>
      <c r="M53" s="176"/>
    </row>
    <row r="54" spans="1:13" s="2" customFormat="1" ht="18.75" customHeight="1" thickBot="1">
      <c r="A54" s="169"/>
      <c r="B54" s="172"/>
      <c r="C54" s="173"/>
      <c r="D54" s="10" t="s">
        <v>63</v>
      </c>
      <c r="E54" s="25">
        <v>1.4</v>
      </c>
      <c r="F54" s="36">
        <v>0.24</v>
      </c>
      <c r="G54" s="54">
        <v>0</v>
      </c>
      <c r="H54" s="90">
        <v>1.16</v>
      </c>
      <c r="I54" s="139"/>
      <c r="J54" s="175"/>
      <c r="K54" s="88"/>
      <c r="L54" s="176"/>
      <c r="M54" s="176"/>
    </row>
    <row r="55" spans="1:11" s="3" customFormat="1" ht="15.75">
      <c r="A55" s="164" t="s">
        <v>24</v>
      </c>
      <c r="B55" s="129" t="s">
        <v>92</v>
      </c>
      <c r="C55" s="129"/>
      <c r="D55" s="13" t="s">
        <v>60</v>
      </c>
      <c r="E55" s="30">
        <v>6</v>
      </c>
      <c r="F55" s="37">
        <v>2.121</v>
      </c>
      <c r="G55" s="55">
        <v>0.54</v>
      </c>
      <c r="H55" s="91">
        <v>3.339</v>
      </c>
      <c r="I55" s="138" t="s">
        <v>41</v>
      </c>
      <c r="J55" s="140">
        <v>43306</v>
      </c>
      <c r="K55" s="88"/>
    </row>
    <row r="56" spans="1:11" s="2" customFormat="1" ht="25.5" customHeight="1" thickBot="1">
      <c r="A56" s="136"/>
      <c r="B56" s="137"/>
      <c r="C56" s="137"/>
      <c r="D56" s="10" t="s">
        <v>63</v>
      </c>
      <c r="E56" s="25">
        <v>0.56</v>
      </c>
      <c r="F56" s="36">
        <v>0.008</v>
      </c>
      <c r="G56" s="54">
        <v>0.017</v>
      </c>
      <c r="H56" s="90">
        <v>0.535</v>
      </c>
      <c r="I56" s="139"/>
      <c r="J56" s="141"/>
      <c r="K56" s="88"/>
    </row>
    <row r="57" spans="1:11" s="3" customFormat="1" ht="15.75">
      <c r="A57" s="177" t="s">
        <v>25</v>
      </c>
      <c r="B57" s="129" t="s">
        <v>93</v>
      </c>
      <c r="C57" s="129"/>
      <c r="D57" s="13" t="s">
        <v>61</v>
      </c>
      <c r="E57" s="30">
        <v>6</v>
      </c>
      <c r="F57" s="37">
        <v>2.425</v>
      </c>
      <c r="G57" s="55">
        <v>0.113</v>
      </c>
      <c r="H57" s="91">
        <v>3.462</v>
      </c>
      <c r="I57" s="138" t="s">
        <v>42</v>
      </c>
      <c r="J57" s="140">
        <v>43159</v>
      </c>
      <c r="K57" s="88"/>
    </row>
    <row r="58" spans="1:11" s="2" customFormat="1" ht="39" customHeight="1" thickBot="1">
      <c r="A58" s="169"/>
      <c r="B58" s="137"/>
      <c r="C58" s="137"/>
      <c r="D58" s="10" t="s">
        <v>63</v>
      </c>
      <c r="E58" s="25">
        <v>0.882</v>
      </c>
      <c r="F58" s="36">
        <v>0.237</v>
      </c>
      <c r="G58" s="54">
        <v>0.014</v>
      </c>
      <c r="H58" s="90">
        <v>0.631</v>
      </c>
      <c r="I58" s="139"/>
      <c r="J58" s="141"/>
      <c r="K58" s="88"/>
    </row>
    <row r="59" spans="1:11" s="3" customFormat="1" ht="24.75" customHeight="1">
      <c r="A59" s="178" t="s">
        <v>26</v>
      </c>
      <c r="B59" s="180" t="s">
        <v>134</v>
      </c>
      <c r="C59" s="181"/>
      <c r="D59" s="12" t="s">
        <v>60</v>
      </c>
      <c r="E59" s="31">
        <v>6</v>
      </c>
      <c r="F59" s="47">
        <v>1.966</v>
      </c>
      <c r="G59" s="57">
        <v>0.071</v>
      </c>
      <c r="H59" s="89">
        <v>3.9629999999999996</v>
      </c>
      <c r="I59" s="163" t="s">
        <v>43</v>
      </c>
      <c r="J59" s="174">
        <v>43438</v>
      </c>
      <c r="K59" s="88"/>
    </row>
    <row r="60" spans="1:11" s="2" customFormat="1" ht="23.25" customHeight="1" thickBot="1">
      <c r="A60" s="179"/>
      <c r="B60" s="182"/>
      <c r="C60" s="183"/>
      <c r="D60" s="51" t="s">
        <v>63</v>
      </c>
      <c r="E60" s="25">
        <v>0.882</v>
      </c>
      <c r="F60" s="36">
        <v>0.294</v>
      </c>
      <c r="G60" s="54">
        <v>0.04</v>
      </c>
      <c r="H60" s="90">
        <v>0.548</v>
      </c>
      <c r="I60" s="139"/>
      <c r="J60" s="175"/>
      <c r="K60" s="88"/>
    </row>
    <row r="61" spans="1:11" s="3" customFormat="1" ht="15.75">
      <c r="A61" s="184" t="s">
        <v>27</v>
      </c>
      <c r="B61" s="149" t="s">
        <v>94</v>
      </c>
      <c r="C61" s="129"/>
      <c r="D61" s="13" t="s">
        <v>58</v>
      </c>
      <c r="E61" s="30">
        <v>10</v>
      </c>
      <c r="F61" s="37">
        <v>3.123</v>
      </c>
      <c r="G61" s="55">
        <v>0.799</v>
      </c>
      <c r="H61" s="91">
        <v>6.077999999999999</v>
      </c>
      <c r="I61" s="159" t="s">
        <v>144</v>
      </c>
      <c r="J61" s="140">
        <v>43122</v>
      </c>
      <c r="K61" s="88"/>
    </row>
    <row r="62" spans="1:11" s="2" customFormat="1" ht="21.75" customHeight="1" thickBot="1">
      <c r="A62" s="179"/>
      <c r="B62" s="137"/>
      <c r="C62" s="137"/>
      <c r="D62" s="10" t="s">
        <v>63</v>
      </c>
      <c r="E62" s="25">
        <v>0.882</v>
      </c>
      <c r="F62" s="36">
        <v>0.115</v>
      </c>
      <c r="G62" s="54">
        <v>0.025</v>
      </c>
      <c r="H62" s="90">
        <v>0.742</v>
      </c>
      <c r="I62" s="150"/>
      <c r="J62" s="141"/>
      <c r="K62" s="88"/>
    </row>
    <row r="63" spans="1:11" ht="21.75" customHeight="1">
      <c r="A63" s="178" t="s">
        <v>28</v>
      </c>
      <c r="B63" s="170" t="s">
        <v>132</v>
      </c>
      <c r="C63" s="171"/>
      <c r="D63" s="12" t="s">
        <v>61</v>
      </c>
      <c r="E63" s="31">
        <v>6</v>
      </c>
      <c r="F63" s="47">
        <v>1.305</v>
      </c>
      <c r="G63" s="57">
        <v>0</v>
      </c>
      <c r="H63" s="89">
        <v>4.695</v>
      </c>
      <c r="I63" s="163" t="s">
        <v>135</v>
      </c>
      <c r="J63" s="174">
        <v>43122</v>
      </c>
      <c r="K63" s="88"/>
    </row>
    <row r="64" spans="1:11" s="2" customFormat="1" ht="21.75" customHeight="1" thickBot="1">
      <c r="A64" s="179"/>
      <c r="B64" s="172"/>
      <c r="C64" s="173"/>
      <c r="D64" s="10" t="s">
        <v>63</v>
      </c>
      <c r="E64" s="25">
        <v>0.882</v>
      </c>
      <c r="F64" s="36">
        <v>0.118</v>
      </c>
      <c r="G64" s="54">
        <v>0</v>
      </c>
      <c r="H64" s="90">
        <v>0.764</v>
      </c>
      <c r="I64" s="139"/>
      <c r="J64" s="175"/>
      <c r="K64" s="88"/>
    </row>
    <row r="65" spans="1:11" ht="21.75" customHeight="1">
      <c r="A65" s="184" t="s">
        <v>29</v>
      </c>
      <c r="B65" s="185" t="s">
        <v>113</v>
      </c>
      <c r="C65" s="186"/>
      <c r="D65" s="19" t="s">
        <v>58</v>
      </c>
      <c r="E65" s="29">
        <v>10</v>
      </c>
      <c r="F65" s="37">
        <v>0.378</v>
      </c>
      <c r="G65" s="55">
        <v>0.57</v>
      </c>
      <c r="H65" s="91">
        <v>9.052</v>
      </c>
      <c r="I65" s="138" t="s">
        <v>70</v>
      </c>
      <c r="J65" s="187">
        <v>43124</v>
      </c>
      <c r="K65" s="88"/>
    </row>
    <row r="66" spans="1:11" s="2" customFormat="1" ht="27" customHeight="1" thickBot="1">
      <c r="A66" s="179"/>
      <c r="B66" s="172"/>
      <c r="C66" s="173"/>
      <c r="D66" s="10" t="s">
        <v>63</v>
      </c>
      <c r="E66" s="25">
        <v>0.882</v>
      </c>
      <c r="F66" s="36">
        <v>0.047</v>
      </c>
      <c r="G66" s="54">
        <v>0</v>
      </c>
      <c r="H66" s="90">
        <v>0.835</v>
      </c>
      <c r="I66" s="139"/>
      <c r="J66" s="175"/>
      <c r="K66" s="88"/>
    </row>
    <row r="67" spans="1:12" s="2" customFormat="1" ht="35.25" customHeight="1">
      <c r="A67" s="184">
        <v>31</v>
      </c>
      <c r="B67" s="185" t="s">
        <v>148</v>
      </c>
      <c r="C67" s="186"/>
      <c r="D67" s="19" t="s">
        <v>58</v>
      </c>
      <c r="E67" s="29">
        <v>10</v>
      </c>
      <c r="F67" s="24">
        <v>1.344</v>
      </c>
      <c r="G67" s="61">
        <v>0.298</v>
      </c>
      <c r="H67" s="91">
        <v>8.358</v>
      </c>
      <c r="I67" s="75" t="s">
        <v>147</v>
      </c>
      <c r="J67" s="187">
        <v>43462</v>
      </c>
      <c r="K67" s="88"/>
      <c r="L67" s="73"/>
    </row>
    <row r="68" spans="1:12" s="2" customFormat="1" ht="35.25" customHeight="1" thickBot="1">
      <c r="A68" s="179"/>
      <c r="B68" s="172"/>
      <c r="C68" s="173"/>
      <c r="D68" s="77" t="s">
        <v>63</v>
      </c>
      <c r="E68" s="78">
        <v>0.4</v>
      </c>
      <c r="F68" s="80">
        <v>0</v>
      </c>
      <c r="G68" s="79">
        <v>0</v>
      </c>
      <c r="H68" s="90">
        <v>0.4</v>
      </c>
      <c r="I68" s="76" t="s">
        <v>149</v>
      </c>
      <c r="J68" s="175"/>
      <c r="K68" s="88"/>
      <c r="L68" s="73"/>
    </row>
    <row r="69" spans="1:11" s="3" customFormat="1" ht="15.75">
      <c r="A69" s="164">
        <v>32</v>
      </c>
      <c r="B69" s="149" t="s">
        <v>95</v>
      </c>
      <c r="C69" s="129"/>
      <c r="D69" s="13" t="s">
        <v>58</v>
      </c>
      <c r="E69" s="30">
        <v>10</v>
      </c>
      <c r="F69" s="37">
        <v>1.996</v>
      </c>
      <c r="G69" s="55">
        <v>1.553</v>
      </c>
      <c r="H69" s="91">
        <v>6.451</v>
      </c>
      <c r="I69" s="138" t="s">
        <v>44</v>
      </c>
      <c r="J69" s="140">
        <v>43438</v>
      </c>
      <c r="K69" s="88"/>
    </row>
    <row r="70" spans="1:11" s="2" customFormat="1" ht="31.5" customHeight="1" thickBot="1">
      <c r="A70" s="136"/>
      <c r="B70" s="137"/>
      <c r="C70" s="137"/>
      <c r="D70" s="10" t="s">
        <v>63</v>
      </c>
      <c r="E70" s="25">
        <v>0.882</v>
      </c>
      <c r="F70" s="36">
        <v>0.25</v>
      </c>
      <c r="G70" s="54">
        <v>0</v>
      </c>
      <c r="H70" s="90">
        <v>0.632</v>
      </c>
      <c r="I70" s="139"/>
      <c r="J70" s="141"/>
      <c r="K70" s="88"/>
    </row>
    <row r="71" spans="1:11" s="2" customFormat="1" ht="31.5" customHeight="1">
      <c r="A71" s="177">
        <v>33</v>
      </c>
      <c r="B71" s="185" t="s">
        <v>153</v>
      </c>
      <c r="C71" s="186"/>
      <c r="D71" s="13" t="s">
        <v>60</v>
      </c>
      <c r="E71" s="29">
        <v>8</v>
      </c>
      <c r="F71" s="123">
        <v>1.86</v>
      </c>
      <c r="G71" s="61">
        <v>0</v>
      </c>
      <c r="H71" s="91">
        <v>6.14</v>
      </c>
      <c r="I71" s="138" t="s">
        <v>152</v>
      </c>
      <c r="J71" s="188">
        <v>43165</v>
      </c>
      <c r="K71" s="88"/>
    </row>
    <row r="72" spans="1:11" s="2" customFormat="1" ht="31.5" customHeight="1" thickBot="1">
      <c r="A72" s="169"/>
      <c r="B72" s="172"/>
      <c r="C72" s="173"/>
      <c r="D72" s="77" t="s">
        <v>63</v>
      </c>
      <c r="E72" s="81">
        <v>1.4</v>
      </c>
      <c r="F72" s="82">
        <v>0.009</v>
      </c>
      <c r="G72" s="83">
        <v>0.3</v>
      </c>
      <c r="H72" s="92">
        <v>1.091</v>
      </c>
      <c r="I72" s="139"/>
      <c r="J72" s="189"/>
      <c r="K72" s="88"/>
    </row>
    <row r="73" spans="1:11" s="4" customFormat="1" ht="15.75">
      <c r="A73" s="164">
        <v>34</v>
      </c>
      <c r="B73" s="149" t="s">
        <v>96</v>
      </c>
      <c r="C73" s="149"/>
      <c r="D73" s="8" t="s">
        <v>61</v>
      </c>
      <c r="E73" s="37">
        <v>6</v>
      </c>
      <c r="F73" s="37">
        <v>4.392</v>
      </c>
      <c r="G73" s="55">
        <v>0.659</v>
      </c>
      <c r="H73" s="91">
        <v>0.9489999999999996</v>
      </c>
      <c r="I73" s="138" t="s">
        <v>65</v>
      </c>
      <c r="J73" s="140">
        <v>43438</v>
      </c>
      <c r="K73" s="88"/>
    </row>
    <row r="74" spans="1:11" s="45" customFormat="1" ht="16.5" thickBot="1">
      <c r="A74" s="165"/>
      <c r="B74" s="155"/>
      <c r="C74" s="155"/>
      <c r="D74" s="17" t="s">
        <v>63</v>
      </c>
      <c r="E74" s="36">
        <v>1.4</v>
      </c>
      <c r="F74" s="36">
        <v>0.132</v>
      </c>
      <c r="G74" s="54">
        <v>0.145</v>
      </c>
      <c r="H74" s="90">
        <v>1.1229999999999998</v>
      </c>
      <c r="I74" s="139"/>
      <c r="J74" s="141"/>
      <c r="K74" s="88"/>
    </row>
    <row r="75" spans="1:11" s="3" customFormat="1" ht="31.5" customHeight="1">
      <c r="A75" s="164">
        <v>35</v>
      </c>
      <c r="B75" s="149" t="s">
        <v>97</v>
      </c>
      <c r="C75" s="129"/>
      <c r="D75" s="13" t="s">
        <v>58</v>
      </c>
      <c r="E75" s="30">
        <v>10</v>
      </c>
      <c r="F75" s="37">
        <v>2.21</v>
      </c>
      <c r="G75" s="55">
        <v>1.189</v>
      </c>
      <c r="H75" s="91">
        <v>6.601</v>
      </c>
      <c r="I75" s="138" t="s">
        <v>45</v>
      </c>
      <c r="J75" s="140">
        <v>43122</v>
      </c>
      <c r="K75" s="88"/>
    </row>
    <row r="76" spans="1:11" s="2" customFormat="1" ht="16.5" thickBot="1">
      <c r="A76" s="136"/>
      <c r="B76" s="137"/>
      <c r="C76" s="137"/>
      <c r="D76" s="10" t="s">
        <v>63</v>
      </c>
      <c r="E76" s="25">
        <v>0.882</v>
      </c>
      <c r="F76" s="36">
        <v>0.049</v>
      </c>
      <c r="G76" s="54">
        <v>0</v>
      </c>
      <c r="H76" s="90">
        <v>0.833</v>
      </c>
      <c r="I76" s="139"/>
      <c r="J76" s="141"/>
      <c r="K76" s="88"/>
    </row>
    <row r="77" spans="1:11" s="3" customFormat="1" ht="15.75">
      <c r="A77" s="164">
        <v>36</v>
      </c>
      <c r="B77" s="149" t="s">
        <v>126</v>
      </c>
      <c r="C77" s="129"/>
      <c r="D77" s="13" t="s">
        <v>58</v>
      </c>
      <c r="E77" s="30">
        <v>10</v>
      </c>
      <c r="F77" s="37">
        <v>1.794</v>
      </c>
      <c r="G77" s="55">
        <v>0.557</v>
      </c>
      <c r="H77" s="91">
        <v>7.648999999999999</v>
      </c>
      <c r="I77" s="138" t="s">
        <v>46</v>
      </c>
      <c r="J77" s="140">
        <v>43122</v>
      </c>
      <c r="K77" s="88"/>
    </row>
    <row r="78" spans="1:11" s="2" customFormat="1" ht="16.5" thickBot="1">
      <c r="A78" s="136"/>
      <c r="B78" s="137"/>
      <c r="C78" s="137"/>
      <c r="D78" s="10" t="s">
        <v>63</v>
      </c>
      <c r="E78" s="25">
        <v>0.56</v>
      </c>
      <c r="F78" s="36">
        <v>0.042</v>
      </c>
      <c r="G78" s="54">
        <v>0</v>
      </c>
      <c r="H78" s="90">
        <v>0.518</v>
      </c>
      <c r="I78" s="139"/>
      <c r="J78" s="141"/>
      <c r="K78" s="88"/>
    </row>
    <row r="79" spans="1:11" s="3" customFormat="1" ht="15.75">
      <c r="A79" s="190">
        <v>37</v>
      </c>
      <c r="B79" s="156" t="s">
        <v>127</v>
      </c>
      <c r="C79" s="152"/>
      <c r="D79" s="12" t="s">
        <v>58</v>
      </c>
      <c r="E79" s="31">
        <v>10</v>
      </c>
      <c r="F79" s="47">
        <v>3.081</v>
      </c>
      <c r="G79" s="57">
        <v>0.759</v>
      </c>
      <c r="H79" s="89">
        <v>6.16</v>
      </c>
      <c r="I79" s="163" t="s">
        <v>47</v>
      </c>
      <c r="J79" s="154">
        <v>43464</v>
      </c>
      <c r="K79" s="88"/>
    </row>
    <row r="80" spans="1:11" s="2" customFormat="1" ht="16.5" thickBot="1">
      <c r="A80" s="136"/>
      <c r="B80" s="137"/>
      <c r="C80" s="137"/>
      <c r="D80" s="10" t="s">
        <v>63</v>
      </c>
      <c r="E80" s="25">
        <v>0.14</v>
      </c>
      <c r="F80" s="36">
        <v>0.86</v>
      </c>
      <c r="G80" s="54">
        <v>0</v>
      </c>
      <c r="H80" s="90">
        <v>0</v>
      </c>
      <c r="I80" s="139"/>
      <c r="J80" s="141"/>
      <c r="K80" s="88"/>
    </row>
    <row r="81" spans="1:11" s="3" customFormat="1" ht="31.5" customHeight="1">
      <c r="A81" s="190">
        <v>38</v>
      </c>
      <c r="B81" s="156" t="s">
        <v>98</v>
      </c>
      <c r="C81" s="152"/>
      <c r="D81" s="12" t="s">
        <v>58</v>
      </c>
      <c r="E81" s="31">
        <v>10</v>
      </c>
      <c r="F81" s="47">
        <v>2.167</v>
      </c>
      <c r="G81" s="57">
        <v>0.336</v>
      </c>
      <c r="H81" s="89">
        <v>7.497</v>
      </c>
      <c r="I81" s="163" t="s">
        <v>145</v>
      </c>
      <c r="J81" s="154">
        <v>43125</v>
      </c>
      <c r="K81" s="88"/>
    </row>
    <row r="82" spans="1:11" s="2" customFormat="1" ht="33" customHeight="1" thickBot="1">
      <c r="A82" s="157"/>
      <c r="B82" s="158"/>
      <c r="C82" s="158"/>
      <c r="D82" s="11" t="s">
        <v>63</v>
      </c>
      <c r="E82" s="27">
        <v>1.4</v>
      </c>
      <c r="F82" s="49">
        <v>0.087</v>
      </c>
      <c r="G82" s="50">
        <v>1.065</v>
      </c>
      <c r="H82" s="92">
        <v>0.248</v>
      </c>
      <c r="I82" s="163"/>
      <c r="J82" s="161"/>
      <c r="K82" s="88"/>
    </row>
    <row r="83" spans="1:11" s="3" customFormat="1" ht="31.5" customHeight="1">
      <c r="A83" s="164">
        <v>39</v>
      </c>
      <c r="B83" s="149" t="s">
        <v>99</v>
      </c>
      <c r="C83" s="129"/>
      <c r="D83" s="13" t="s">
        <v>58</v>
      </c>
      <c r="E83" s="30">
        <v>10</v>
      </c>
      <c r="F83" s="37">
        <v>2.102</v>
      </c>
      <c r="G83" s="55">
        <v>2.98</v>
      </c>
      <c r="H83" s="91">
        <v>4.917999999999999</v>
      </c>
      <c r="I83" s="138" t="s">
        <v>48</v>
      </c>
      <c r="J83" s="140">
        <v>43438</v>
      </c>
      <c r="K83" s="88"/>
    </row>
    <row r="84" spans="1:11" s="2" customFormat="1" ht="21.75" customHeight="1" thickBot="1">
      <c r="A84" s="136"/>
      <c r="B84" s="137"/>
      <c r="C84" s="137"/>
      <c r="D84" s="10" t="s">
        <v>63</v>
      </c>
      <c r="E84" s="25">
        <v>0.882</v>
      </c>
      <c r="F84" s="36">
        <v>0.274</v>
      </c>
      <c r="G84" s="54">
        <v>0</v>
      </c>
      <c r="H84" s="90">
        <v>0.608</v>
      </c>
      <c r="I84" s="139"/>
      <c r="J84" s="141"/>
      <c r="K84" s="88"/>
    </row>
    <row r="85" spans="1:11" s="3" customFormat="1" ht="15.75">
      <c r="A85" s="190">
        <v>40</v>
      </c>
      <c r="B85" s="156" t="s">
        <v>100</v>
      </c>
      <c r="C85" s="152"/>
      <c r="D85" s="12" t="s">
        <v>58</v>
      </c>
      <c r="E85" s="31">
        <v>10</v>
      </c>
      <c r="F85" s="47">
        <v>1.802</v>
      </c>
      <c r="G85" s="57">
        <v>0.326</v>
      </c>
      <c r="H85" s="89">
        <v>7.872000000000001</v>
      </c>
      <c r="I85" s="163" t="s">
        <v>49</v>
      </c>
      <c r="J85" s="154">
        <v>43180</v>
      </c>
      <c r="K85" s="88"/>
    </row>
    <row r="86" spans="1:11" s="2" customFormat="1" ht="16.5" thickBot="1">
      <c r="A86" s="157"/>
      <c r="B86" s="158"/>
      <c r="C86" s="158"/>
      <c r="D86" s="11" t="s">
        <v>63</v>
      </c>
      <c r="E86" s="27">
        <v>0.56</v>
      </c>
      <c r="F86" s="49">
        <v>0.014</v>
      </c>
      <c r="G86" s="50">
        <v>0.04</v>
      </c>
      <c r="H86" s="92">
        <v>0.506</v>
      </c>
      <c r="I86" s="163"/>
      <c r="J86" s="161"/>
      <c r="K86" s="88"/>
    </row>
    <row r="87" spans="1:11" s="3" customFormat="1" ht="15.75">
      <c r="A87" s="184">
        <v>41</v>
      </c>
      <c r="B87" s="149" t="s">
        <v>101</v>
      </c>
      <c r="C87" s="129"/>
      <c r="D87" s="13" t="s">
        <v>62</v>
      </c>
      <c r="E87" s="30">
        <v>0</v>
      </c>
      <c r="F87" s="37">
        <v>0</v>
      </c>
      <c r="G87" s="9">
        <v>0</v>
      </c>
      <c r="H87" s="91">
        <v>0</v>
      </c>
      <c r="I87" s="138" t="s">
        <v>69</v>
      </c>
      <c r="J87" s="140">
        <v>43438</v>
      </c>
      <c r="K87" s="88"/>
    </row>
    <row r="88" spans="1:11" s="3" customFormat="1" ht="15.75">
      <c r="A88" s="178"/>
      <c r="B88" s="191"/>
      <c r="C88" s="191"/>
      <c r="D88" s="5" t="s">
        <v>61</v>
      </c>
      <c r="E88" s="33">
        <v>6.3</v>
      </c>
      <c r="F88" s="74">
        <v>2.83</v>
      </c>
      <c r="G88" s="58">
        <v>0.43</v>
      </c>
      <c r="H88" s="89">
        <v>3.0399999999999996</v>
      </c>
      <c r="I88" s="163"/>
      <c r="J88" s="192"/>
      <c r="K88" s="88"/>
    </row>
    <row r="89" spans="1:11" ht="16.5" thickBot="1">
      <c r="A89" s="179"/>
      <c r="B89" s="137"/>
      <c r="C89" s="137"/>
      <c r="D89" s="10" t="s">
        <v>63</v>
      </c>
      <c r="E89" s="25">
        <v>0.882</v>
      </c>
      <c r="F89" s="70">
        <v>0.021</v>
      </c>
      <c r="G89" s="54">
        <v>0</v>
      </c>
      <c r="H89" s="90">
        <v>0.861</v>
      </c>
      <c r="I89" s="139"/>
      <c r="J89" s="141"/>
      <c r="K89" s="88"/>
    </row>
    <row r="90" spans="1:13" s="3" customFormat="1" ht="29.25" customHeight="1">
      <c r="A90" s="184">
        <v>42</v>
      </c>
      <c r="B90" s="149" t="s">
        <v>102</v>
      </c>
      <c r="C90" s="129"/>
      <c r="D90" s="19" t="s">
        <v>62</v>
      </c>
      <c r="E90" s="29">
        <v>0</v>
      </c>
      <c r="F90" s="24">
        <v>0</v>
      </c>
      <c r="G90" s="61">
        <v>0</v>
      </c>
      <c r="H90" s="91">
        <v>0</v>
      </c>
      <c r="I90" s="138" t="s">
        <v>50</v>
      </c>
      <c r="J90" s="154">
        <v>43433</v>
      </c>
      <c r="K90" s="88"/>
      <c r="L90" s="193"/>
      <c r="M90" s="193"/>
    </row>
    <row r="91" spans="1:13" s="3" customFormat="1" ht="16.5" thickBot="1">
      <c r="A91" s="178"/>
      <c r="B91" s="158"/>
      <c r="C91" s="158"/>
      <c r="D91" s="14" t="s">
        <v>60</v>
      </c>
      <c r="E91" s="34">
        <v>6.3</v>
      </c>
      <c r="F91" s="35">
        <v>6.301</v>
      </c>
      <c r="G91" s="60">
        <v>1.427</v>
      </c>
      <c r="H91" s="92">
        <v>0</v>
      </c>
      <c r="I91" s="163"/>
      <c r="J91" s="161"/>
      <c r="K91" s="88"/>
      <c r="L91" s="193"/>
      <c r="M91" s="193"/>
    </row>
    <row r="92" spans="1:12" s="3" customFormat="1" ht="31.5" customHeight="1">
      <c r="A92" s="164">
        <v>43</v>
      </c>
      <c r="B92" s="149" t="s">
        <v>437</v>
      </c>
      <c r="C92" s="129"/>
      <c r="D92" s="19" t="s">
        <v>62</v>
      </c>
      <c r="E92" s="29">
        <v>0</v>
      </c>
      <c r="F92" s="24">
        <v>0</v>
      </c>
      <c r="G92" s="61">
        <v>0</v>
      </c>
      <c r="H92" s="93">
        <v>0</v>
      </c>
      <c r="I92" s="138" t="s">
        <v>66</v>
      </c>
      <c r="J92" s="140">
        <v>42775</v>
      </c>
      <c r="K92" s="88"/>
      <c r="L92" s="4"/>
    </row>
    <row r="93" spans="1:14" s="3" customFormat="1" ht="27.75" customHeight="1" thickBot="1">
      <c r="A93" s="136"/>
      <c r="B93" s="137"/>
      <c r="C93" s="137"/>
      <c r="D93" s="85" t="s">
        <v>60</v>
      </c>
      <c r="E93" s="86">
        <v>6.3</v>
      </c>
      <c r="F93" s="86">
        <v>3.894</v>
      </c>
      <c r="G93" s="87">
        <v>0.701</v>
      </c>
      <c r="H93" s="90">
        <v>1.705</v>
      </c>
      <c r="I93" s="139"/>
      <c r="J93" s="141"/>
      <c r="K93" s="88"/>
      <c r="L93" s="166"/>
      <c r="M93" s="166"/>
      <c r="N93" s="166"/>
    </row>
    <row r="94" spans="1:11" s="3" customFormat="1" ht="15.75">
      <c r="A94" s="190">
        <v>44</v>
      </c>
      <c r="B94" s="156" t="s">
        <v>136</v>
      </c>
      <c r="C94" s="152"/>
      <c r="D94" s="38" t="s">
        <v>62</v>
      </c>
      <c r="E94" s="26">
        <v>0</v>
      </c>
      <c r="F94" s="26">
        <v>0</v>
      </c>
      <c r="G94" s="59">
        <v>0</v>
      </c>
      <c r="H94" s="89">
        <v>0</v>
      </c>
      <c r="I94" s="163" t="s">
        <v>52</v>
      </c>
      <c r="J94" s="154">
        <v>43124</v>
      </c>
      <c r="K94" s="88"/>
    </row>
    <row r="95" spans="1:11" s="3" customFormat="1" ht="16.5" thickBot="1">
      <c r="A95" s="157"/>
      <c r="B95" s="158"/>
      <c r="C95" s="158"/>
      <c r="D95" s="16" t="s">
        <v>60</v>
      </c>
      <c r="E95" s="35">
        <v>6.3</v>
      </c>
      <c r="F95" s="70">
        <v>2.641</v>
      </c>
      <c r="G95" s="60">
        <v>1.742</v>
      </c>
      <c r="H95" s="92">
        <v>1.9169999999999998</v>
      </c>
      <c r="I95" s="163"/>
      <c r="J95" s="141"/>
      <c r="K95" s="88"/>
    </row>
    <row r="96" spans="1:11" s="3" customFormat="1" ht="15.75">
      <c r="A96" s="164">
        <v>45</v>
      </c>
      <c r="B96" s="149" t="s">
        <v>128</v>
      </c>
      <c r="C96" s="129"/>
      <c r="D96" s="19" t="s">
        <v>62</v>
      </c>
      <c r="E96" s="29">
        <v>0</v>
      </c>
      <c r="F96" s="24">
        <v>0</v>
      </c>
      <c r="G96" s="61">
        <v>0</v>
      </c>
      <c r="H96" s="91">
        <v>0</v>
      </c>
      <c r="I96" s="159" t="s">
        <v>51</v>
      </c>
      <c r="J96" s="140">
        <v>43145</v>
      </c>
      <c r="K96" s="88"/>
    </row>
    <row r="97" spans="1:11" s="3" customFormat="1" ht="15.75">
      <c r="A97" s="194"/>
      <c r="B97" s="195"/>
      <c r="C97" s="191"/>
      <c r="D97" s="5" t="s">
        <v>58</v>
      </c>
      <c r="E97" s="33">
        <v>10</v>
      </c>
      <c r="F97" s="74">
        <v>3.698</v>
      </c>
      <c r="G97" s="63">
        <v>1.021</v>
      </c>
      <c r="H97" s="89">
        <v>5.281</v>
      </c>
      <c r="I97" s="196"/>
      <c r="J97" s="192"/>
      <c r="K97" s="88"/>
    </row>
    <row r="98" spans="1:11" ht="16.5" thickBot="1">
      <c r="A98" s="136"/>
      <c r="B98" s="137"/>
      <c r="C98" s="137"/>
      <c r="D98" s="17" t="s">
        <v>59</v>
      </c>
      <c r="E98" s="36">
        <v>0.882</v>
      </c>
      <c r="F98" s="70">
        <v>0.136</v>
      </c>
      <c r="G98" s="54">
        <v>0.025</v>
      </c>
      <c r="H98" s="90">
        <v>0.721</v>
      </c>
      <c r="I98" s="150"/>
      <c r="J98" s="141"/>
      <c r="K98" s="88"/>
    </row>
    <row r="99" spans="1:13" s="3" customFormat="1" ht="15.75">
      <c r="A99" s="135">
        <v>46</v>
      </c>
      <c r="B99" s="149" t="s">
        <v>103</v>
      </c>
      <c r="C99" s="129"/>
      <c r="D99" s="19" t="s">
        <v>62</v>
      </c>
      <c r="E99" s="29">
        <v>0</v>
      </c>
      <c r="F99" s="24">
        <v>0</v>
      </c>
      <c r="G99" s="61">
        <v>0</v>
      </c>
      <c r="H99" s="91">
        <v>0</v>
      </c>
      <c r="I99" s="138" t="s">
        <v>67</v>
      </c>
      <c r="J99" s="140">
        <v>43434</v>
      </c>
      <c r="K99" s="88"/>
      <c r="L99" s="197"/>
      <c r="M99" s="197"/>
    </row>
    <row r="100" spans="1:13" s="3" customFormat="1" ht="16.5" thickBot="1">
      <c r="A100" s="136"/>
      <c r="B100" s="137"/>
      <c r="C100" s="137"/>
      <c r="D100" s="15" t="s">
        <v>60</v>
      </c>
      <c r="E100" s="32">
        <v>4</v>
      </c>
      <c r="F100" s="70">
        <v>3.968</v>
      </c>
      <c r="G100" s="64">
        <v>1.152</v>
      </c>
      <c r="H100" s="90">
        <v>0</v>
      </c>
      <c r="I100" s="139"/>
      <c r="J100" s="141"/>
      <c r="K100" s="88"/>
      <c r="L100" s="197"/>
      <c r="M100" s="197"/>
    </row>
    <row r="101" spans="1:11" s="3" customFormat="1" ht="32.25" customHeight="1">
      <c r="A101" s="164">
        <v>47</v>
      </c>
      <c r="B101" s="149" t="s">
        <v>104</v>
      </c>
      <c r="C101" s="129"/>
      <c r="D101" s="19" t="s">
        <v>62</v>
      </c>
      <c r="E101" s="29">
        <v>0</v>
      </c>
      <c r="F101" s="24">
        <v>0</v>
      </c>
      <c r="G101" s="61">
        <v>0</v>
      </c>
      <c r="H101" s="91">
        <v>0</v>
      </c>
      <c r="I101" s="138" t="s">
        <v>51</v>
      </c>
      <c r="J101" s="140">
        <v>43124</v>
      </c>
      <c r="K101" s="88"/>
    </row>
    <row r="102" spans="1:11" s="3" customFormat="1" ht="16.5" thickBot="1">
      <c r="A102" s="136"/>
      <c r="B102" s="137"/>
      <c r="C102" s="137"/>
      <c r="D102" s="15" t="s">
        <v>60</v>
      </c>
      <c r="E102" s="32">
        <v>4</v>
      </c>
      <c r="F102" s="70">
        <v>1.148</v>
      </c>
      <c r="G102" s="64">
        <v>0</v>
      </c>
      <c r="H102" s="90">
        <v>2.8520000000000003</v>
      </c>
      <c r="I102" s="139"/>
      <c r="J102" s="141"/>
      <c r="K102" s="88"/>
    </row>
    <row r="103" spans="1:11" ht="25.5" customHeight="1">
      <c r="A103" s="190">
        <v>48</v>
      </c>
      <c r="B103" s="156" t="s">
        <v>105</v>
      </c>
      <c r="C103" s="152"/>
      <c r="D103" s="18" t="s">
        <v>62</v>
      </c>
      <c r="E103" s="28">
        <v>0</v>
      </c>
      <c r="F103" s="47">
        <v>0</v>
      </c>
      <c r="G103" s="59">
        <v>0</v>
      </c>
      <c r="H103" s="89">
        <v>0</v>
      </c>
      <c r="I103" s="163" t="s">
        <v>51</v>
      </c>
      <c r="J103" s="154">
        <v>43136</v>
      </c>
      <c r="K103" s="88"/>
    </row>
    <row r="104" spans="1:11" s="3" customFormat="1" ht="16.5" thickBot="1">
      <c r="A104" s="157"/>
      <c r="B104" s="158"/>
      <c r="C104" s="158"/>
      <c r="D104" s="14" t="s">
        <v>60</v>
      </c>
      <c r="E104" s="34">
        <v>6.3</v>
      </c>
      <c r="F104" s="35">
        <v>2.521</v>
      </c>
      <c r="G104" s="65">
        <v>0</v>
      </c>
      <c r="H104" s="92">
        <v>3.779</v>
      </c>
      <c r="I104" s="163"/>
      <c r="J104" s="161"/>
      <c r="K104" s="88"/>
    </row>
    <row r="105" spans="1:11" ht="15.75">
      <c r="A105" s="164">
        <v>49</v>
      </c>
      <c r="B105" s="149" t="s">
        <v>106</v>
      </c>
      <c r="C105" s="129"/>
      <c r="D105" s="19" t="s">
        <v>62</v>
      </c>
      <c r="E105" s="29">
        <v>0</v>
      </c>
      <c r="F105" s="37">
        <v>0</v>
      </c>
      <c r="G105" s="61">
        <v>0</v>
      </c>
      <c r="H105" s="91">
        <v>0</v>
      </c>
      <c r="I105" s="138" t="s">
        <v>53</v>
      </c>
      <c r="J105" s="140">
        <v>43456</v>
      </c>
      <c r="K105" s="88"/>
    </row>
    <row r="106" spans="1:11" s="3" customFormat="1" ht="35.25" customHeight="1" thickBot="1">
      <c r="A106" s="136"/>
      <c r="B106" s="137"/>
      <c r="C106" s="137"/>
      <c r="D106" s="15" t="s">
        <v>58</v>
      </c>
      <c r="E106" s="32">
        <v>10</v>
      </c>
      <c r="F106" s="70">
        <v>4.12</v>
      </c>
      <c r="G106" s="64">
        <v>0</v>
      </c>
      <c r="H106" s="90">
        <v>5.88</v>
      </c>
      <c r="I106" s="139"/>
      <c r="J106" s="141"/>
      <c r="K106" s="88"/>
    </row>
    <row r="107" spans="1:11" ht="31.5" customHeight="1">
      <c r="A107" s="184">
        <v>50</v>
      </c>
      <c r="B107" s="149" t="s">
        <v>107</v>
      </c>
      <c r="C107" s="129"/>
      <c r="D107" s="19" t="s">
        <v>62</v>
      </c>
      <c r="E107" s="29">
        <v>0</v>
      </c>
      <c r="F107" s="37">
        <v>0</v>
      </c>
      <c r="G107" s="61">
        <v>0</v>
      </c>
      <c r="H107" s="91">
        <v>0</v>
      </c>
      <c r="I107" s="138" t="s">
        <v>67</v>
      </c>
      <c r="J107" s="140">
        <v>43414</v>
      </c>
      <c r="K107" s="88"/>
    </row>
    <row r="108" spans="1:11" s="3" customFormat="1" ht="22.5" customHeight="1" thickBot="1">
      <c r="A108" s="179"/>
      <c r="B108" s="137"/>
      <c r="C108" s="137"/>
      <c r="D108" s="15" t="s">
        <v>58</v>
      </c>
      <c r="E108" s="32">
        <v>6.3</v>
      </c>
      <c r="F108" s="70">
        <v>2.832</v>
      </c>
      <c r="G108" s="62">
        <v>0.525</v>
      </c>
      <c r="H108" s="90">
        <v>2.943</v>
      </c>
      <c r="I108" s="139"/>
      <c r="J108" s="141"/>
      <c r="K108" s="88"/>
    </row>
    <row r="109" spans="1:11" ht="15.75">
      <c r="A109" s="164">
        <v>51</v>
      </c>
      <c r="B109" s="149" t="s">
        <v>108</v>
      </c>
      <c r="C109" s="129"/>
      <c r="D109" s="19" t="s">
        <v>62</v>
      </c>
      <c r="E109" s="29">
        <v>0</v>
      </c>
      <c r="F109" s="37">
        <v>0</v>
      </c>
      <c r="G109" s="61">
        <v>0</v>
      </c>
      <c r="H109" s="91">
        <v>0</v>
      </c>
      <c r="I109" s="138" t="s">
        <v>54</v>
      </c>
      <c r="J109" s="140">
        <v>43438</v>
      </c>
      <c r="K109" s="88"/>
    </row>
    <row r="110" spans="1:11" s="3" customFormat="1" ht="16.5" thickBot="1">
      <c r="A110" s="136"/>
      <c r="B110" s="137"/>
      <c r="C110" s="137"/>
      <c r="D110" s="15" t="s">
        <v>60</v>
      </c>
      <c r="E110" s="32">
        <v>4</v>
      </c>
      <c r="F110" s="70">
        <v>1.627</v>
      </c>
      <c r="G110" s="62">
        <v>0.84</v>
      </c>
      <c r="H110" s="90">
        <v>1.5330000000000004</v>
      </c>
      <c r="I110" s="139"/>
      <c r="J110" s="141"/>
      <c r="K110" s="88"/>
    </row>
    <row r="111" spans="1:11" ht="31.5" customHeight="1">
      <c r="A111" s="190">
        <v>52</v>
      </c>
      <c r="B111" s="156" t="s">
        <v>109</v>
      </c>
      <c r="C111" s="152"/>
      <c r="D111" s="18" t="s">
        <v>62</v>
      </c>
      <c r="E111" s="28">
        <v>0</v>
      </c>
      <c r="F111" s="47">
        <v>0</v>
      </c>
      <c r="G111" s="59">
        <v>0</v>
      </c>
      <c r="H111" s="89">
        <v>0</v>
      </c>
      <c r="I111" s="163" t="s">
        <v>55</v>
      </c>
      <c r="J111" s="154">
        <v>43436</v>
      </c>
      <c r="K111" s="88"/>
    </row>
    <row r="112" spans="1:11" s="3" customFormat="1" ht="16.5" thickBot="1">
      <c r="A112" s="157"/>
      <c r="B112" s="158"/>
      <c r="C112" s="158"/>
      <c r="D112" s="14" t="s">
        <v>58</v>
      </c>
      <c r="E112" s="34">
        <v>6.3</v>
      </c>
      <c r="F112" s="35">
        <v>1.158</v>
      </c>
      <c r="G112" s="60">
        <v>1.42</v>
      </c>
      <c r="H112" s="92">
        <v>3.7219999999999995</v>
      </c>
      <c r="I112" s="163"/>
      <c r="J112" s="161"/>
      <c r="K112" s="88"/>
    </row>
    <row r="113" spans="1:11" ht="31.5" customHeight="1">
      <c r="A113" s="135">
        <v>53</v>
      </c>
      <c r="B113" s="149" t="s">
        <v>110</v>
      </c>
      <c r="C113" s="129"/>
      <c r="D113" s="19" t="s">
        <v>62</v>
      </c>
      <c r="E113" s="29">
        <v>0</v>
      </c>
      <c r="F113" s="37">
        <v>0</v>
      </c>
      <c r="G113" s="61">
        <v>0</v>
      </c>
      <c r="H113" s="91">
        <v>0</v>
      </c>
      <c r="I113" s="138" t="s">
        <v>56</v>
      </c>
      <c r="J113" s="140">
        <v>43457</v>
      </c>
      <c r="K113" s="88"/>
    </row>
    <row r="114" spans="1:11" s="3" customFormat="1" ht="21.75" customHeight="1" thickBot="1">
      <c r="A114" s="136"/>
      <c r="B114" s="137"/>
      <c r="C114" s="137"/>
      <c r="D114" s="15" t="s">
        <v>60</v>
      </c>
      <c r="E114" s="32">
        <v>6.3</v>
      </c>
      <c r="F114" s="70">
        <v>2.498</v>
      </c>
      <c r="G114" s="64">
        <v>0.241</v>
      </c>
      <c r="H114" s="90">
        <v>3.5609999999999995</v>
      </c>
      <c r="I114" s="139"/>
      <c r="J114" s="141"/>
      <c r="K114" s="88"/>
    </row>
    <row r="115" spans="1:11" ht="26.25" customHeight="1">
      <c r="A115" s="135">
        <v>54</v>
      </c>
      <c r="B115" s="149" t="s">
        <v>111</v>
      </c>
      <c r="C115" s="149"/>
      <c r="D115" s="67" t="s">
        <v>62</v>
      </c>
      <c r="E115" s="24">
        <v>0</v>
      </c>
      <c r="F115" s="37">
        <v>0</v>
      </c>
      <c r="G115" s="68">
        <v>0</v>
      </c>
      <c r="H115" s="91">
        <v>0</v>
      </c>
      <c r="I115" s="159" t="s">
        <v>146</v>
      </c>
      <c r="J115" s="154">
        <v>43132</v>
      </c>
      <c r="K115" s="88"/>
    </row>
    <row r="116" spans="1:11" s="3" customFormat="1" ht="24" customHeight="1" thickBot="1">
      <c r="A116" s="136"/>
      <c r="B116" s="155"/>
      <c r="C116" s="155"/>
      <c r="D116" s="69" t="s">
        <v>58</v>
      </c>
      <c r="E116" s="70">
        <v>10</v>
      </c>
      <c r="F116" s="70">
        <v>5.646</v>
      </c>
      <c r="G116" s="62">
        <v>0.375</v>
      </c>
      <c r="H116" s="90">
        <v>3.979</v>
      </c>
      <c r="I116" s="150"/>
      <c r="J116" s="161"/>
      <c r="K116" s="88"/>
    </row>
    <row r="117" spans="1:11" ht="31.5" customHeight="1">
      <c r="A117" s="135">
        <v>55</v>
      </c>
      <c r="B117" s="129" t="s">
        <v>112</v>
      </c>
      <c r="C117" s="129"/>
      <c r="D117" s="19" t="s">
        <v>62</v>
      </c>
      <c r="E117" s="29">
        <v>0</v>
      </c>
      <c r="F117" s="37">
        <v>0</v>
      </c>
      <c r="G117" s="61">
        <v>0</v>
      </c>
      <c r="H117" s="91">
        <v>0</v>
      </c>
      <c r="I117" s="200" t="s">
        <v>146</v>
      </c>
      <c r="J117" s="140">
        <v>43353</v>
      </c>
      <c r="K117" s="88"/>
    </row>
    <row r="118" spans="1:11" s="3" customFormat="1" ht="19.5" customHeight="1" thickBot="1">
      <c r="A118" s="136"/>
      <c r="B118" s="137"/>
      <c r="C118" s="137"/>
      <c r="D118" s="15" t="s">
        <v>58</v>
      </c>
      <c r="E118" s="32">
        <v>16</v>
      </c>
      <c r="F118" s="70">
        <v>5.487</v>
      </c>
      <c r="G118" s="62">
        <v>2.717</v>
      </c>
      <c r="H118" s="90">
        <v>7.795999999999999</v>
      </c>
      <c r="I118" s="201"/>
      <c r="J118" s="141"/>
      <c r="K118" s="88"/>
    </row>
    <row r="119" spans="1:3" ht="12.75">
      <c r="A119" s="23"/>
      <c r="B119" s="198"/>
      <c r="C119" s="199"/>
    </row>
    <row r="122" spans="1:3" ht="12.75">
      <c r="A122" s="39"/>
      <c r="B122" s="39"/>
      <c r="C122" s="39"/>
    </row>
    <row r="132" spans="2:11" ht="12.75">
      <c r="B132" s="22"/>
      <c r="C132" s="22"/>
      <c r="I132" s="1"/>
      <c r="K132" s="41"/>
    </row>
    <row r="133" spans="2:11" ht="12.75">
      <c r="B133" s="22"/>
      <c r="C133" s="22"/>
      <c r="I133" s="1"/>
      <c r="K133" s="41"/>
    </row>
    <row r="134" spans="2:11" ht="12.75">
      <c r="B134" s="22"/>
      <c r="C134" s="22"/>
      <c r="I134" s="1"/>
      <c r="K134" s="41"/>
    </row>
    <row r="135" spans="2:11" ht="12.75">
      <c r="B135" s="22"/>
      <c r="C135" s="22"/>
      <c r="I135" s="1"/>
      <c r="K135" s="41"/>
    </row>
    <row r="136" spans="2:11" ht="12.75">
      <c r="B136" s="22"/>
      <c r="C136" s="22"/>
      <c r="I136" s="1"/>
      <c r="K136" s="41"/>
    </row>
    <row r="137" spans="2:11" ht="12.75">
      <c r="B137" s="22"/>
      <c r="C137" s="22"/>
      <c r="I137" s="1"/>
      <c r="K137" s="41"/>
    </row>
    <row r="138" spans="2:11" ht="12.75">
      <c r="B138" s="22"/>
      <c r="C138" s="22"/>
      <c r="I138" s="1"/>
      <c r="K138" s="41"/>
    </row>
    <row r="139" spans="2:11" ht="12.75">
      <c r="B139" s="22"/>
      <c r="C139" s="22"/>
      <c r="I139" s="1"/>
      <c r="K139" s="41"/>
    </row>
    <row r="140" spans="2:11" ht="12.75">
      <c r="B140" s="22"/>
      <c r="C140" s="22"/>
      <c r="I140" s="1"/>
      <c r="K140" s="41"/>
    </row>
    <row r="141" spans="2:11" ht="12.75">
      <c r="B141" s="22"/>
      <c r="C141" s="22"/>
      <c r="I141" s="1"/>
      <c r="K141" s="41"/>
    </row>
    <row r="142" spans="2:11" ht="12.75">
      <c r="B142" s="22"/>
      <c r="C142" s="22"/>
      <c r="I142" s="1"/>
      <c r="K142" s="41"/>
    </row>
    <row r="143" spans="2:11" ht="12.75">
      <c r="B143" s="22"/>
      <c r="C143" s="22"/>
      <c r="I143" s="1"/>
      <c r="K143" s="41"/>
    </row>
    <row r="144" spans="2:11" ht="12.75">
      <c r="B144" s="22"/>
      <c r="C144" s="22"/>
      <c r="I144" s="1"/>
      <c r="K144" s="41"/>
    </row>
    <row r="145" spans="2:11" ht="12.75">
      <c r="B145" s="22"/>
      <c r="C145" s="22"/>
      <c r="I145" s="1"/>
      <c r="K145" s="41"/>
    </row>
    <row r="146" spans="2:11" ht="12.75">
      <c r="B146" s="22"/>
      <c r="C146" s="22"/>
      <c r="I146" s="1"/>
      <c r="K146" s="41"/>
    </row>
  </sheetData>
  <sheetProtection/>
  <mergeCells count="240">
    <mergeCell ref="B119:C119"/>
    <mergeCell ref="A115:A116"/>
    <mergeCell ref="B115:C116"/>
    <mergeCell ref="I115:I116"/>
    <mergeCell ref="J115:J116"/>
    <mergeCell ref="A117:A118"/>
    <mergeCell ref="B117:C118"/>
    <mergeCell ref="I117:I118"/>
    <mergeCell ref="J117:J118"/>
    <mergeCell ref="A111:A112"/>
    <mergeCell ref="B111:C112"/>
    <mergeCell ref="I111:I112"/>
    <mergeCell ref="J111:J112"/>
    <mergeCell ref="A113:A114"/>
    <mergeCell ref="B113:C114"/>
    <mergeCell ref="I113:I114"/>
    <mergeCell ref="J113:J114"/>
    <mergeCell ref="A107:A108"/>
    <mergeCell ref="B107:C108"/>
    <mergeCell ref="I107:I108"/>
    <mergeCell ref="J107:J108"/>
    <mergeCell ref="A109:A110"/>
    <mergeCell ref="B109:C110"/>
    <mergeCell ref="I109:I110"/>
    <mergeCell ref="J109:J110"/>
    <mergeCell ref="A103:A104"/>
    <mergeCell ref="B103:C104"/>
    <mergeCell ref="I103:I104"/>
    <mergeCell ref="J103:J104"/>
    <mergeCell ref="A105:A106"/>
    <mergeCell ref="B105:C106"/>
    <mergeCell ref="I105:I106"/>
    <mergeCell ref="J105:J106"/>
    <mergeCell ref="A99:A100"/>
    <mergeCell ref="B99:C100"/>
    <mergeCell ref="I99:I100"/>
    <mergeCell ref="J99:J100"/>
    <mergeCell ref="L99:M100"/>
    <mergeCell ref="A101:A102"/>
    <mergeCell ref="B101:C102"/>
    <mergeCell ref="I101:I102"/>
    <mergeCell ref="J101:J102"/>
    <mergeCell ref="A94:A95"/>
    <mergeCell ref="B94:C95"/>
    <mergeCell ref="I94:I95"/>
    <mergeCell ref="J94:J95"/>
    <mergeCell ref="A96:A98"/>
    <mergeCell ref="B96:C98"/>
    <mergeCell ref="I96:I98"/>
    <mergeCell ref="J96:J98"/>
    <mergeCell ref="L90:M91"/>
    <mergeCell ref="A92:A93"/>
    <mergeCell ref="B92:C93"/>
    <mergeCell ref="I92:I93"/>
    <mergeCell ref="J92:J93"/>
    <mergeCell ref="L93:N93"/>
    <mergeCell ref="A87:A89"/>
    <mergeCell ref="B87:C89"/>
    <mergeCell ref="I87:I89"/>
    <mergeCell ref="J87:J89"/>
    <mergeCell ref="A90:A91"/>
    <mergeCell ref="B90:C91"/>
    <mergeCell ref="I90:I91"/>
    <mergeCell ref="J90:J91"/>
    <mergeCell ref="A83:A84"/>
    <mergeCell ref="B83:C84"/>
    <mergeCell ref="I83:I84"/>
    <mergeCell ref="J83:J84"/>
    <mergeCell ref="A85:A86"/>
    <mergeCell ref="B85:C86"/>
    <mergeCell ref="I85:I86"/>
    <mergeCell ref="J85:J86"/>
    <mergeCell ref="A79:A80"/>
    <mergeCell ref="B79:C80"/>
    <mergeCell ref="I79:I80"/>
    <mergeCell ref="J79:J80"/>
    <mergeCell ref="A81:A82"/>
    <mergeCell ref="B81:C82"/>
    <mergeCell ref="I81:I82"/>
    <mergeCell ref="J81:J82"/>
    <mergeCell ref="A75:A76"/>
    <mergeCell ref="B75:C76"/>
    <mergeCell ref="I75:I76"/>
    <mergeCell ref="J75:J76"/>
    <mergeCell ref="A77:A78"/>
    <mergeCell ref="B77:C78"/>
    <mergeCell ref="I77:I78"/>
    <mergeCell ref="J77:J78"/>
    <mergeCell ref="A71:A72"/>
    <mergeCell ref="B71:C72"/>
    <mergeCell ref="I71:I72"/>
    <mergeCell ref="J71:J72"/>
    <mergeCell ref="A73:A74"/>
    <mergeCell ref="B73:C74"/>
    <mergeCell ref="I73:I74"/>
    <mergeCell ref="J73:J74"/>
    <mergeCell ref="A67:A68"/>
    <mergeCell ref="B67:C68"/>
    <mergeCell ref="J67:J68"/>
    <mergeCell ref="A69:A70"/>
    <mergeCell ref="B69:C70"/>
    <mergeCell ref="I69:I70"/>
    <mergeCell ref="J69:J70"/>
    <mergeCell ref="A63:A64"/>
    <mergeCell ref="B63:C64"/>
    <mergeCell ref="I63:I64"/>
    <mergeCell ref="J63:J64"/>
    <mergeCell ref="A65:A66"/>
    <mergeCell ref="B65:C66"/>
    <mergeCell ref="I65:I66"/>
    <mergeCell ref="J65:J66"/>
    <mergeCell ref="A59:A60"/>
    <mergeCell ref="B59:C60"/>
    <mergeCell ref="I59:I60"/>
    <mergeCell ref="J59:J60"/>
    <mergeCell ref="A61:A62"/>
    <mergeCell ref="B61:C62"/>
    <mergeCell ref="I61:I62"/>
    <mergeCell ref="J61:J62"/>
    <mergeCell ref="A55:A56"/>
    <mergeCell ref="B55:C56"/>
    <mergeCell ref="I55:I56"/>
    <mergeCell ref="J55:J56"/>
    <mergeCell ref="A57:A58"/>
    <mergeCell ref="B57:C58"/>
    <mergeCell ref="I57:I58"/>
    <mergeCell ref="J57:J58"/>
    <mergeCell ref="L52:M52"/>
    <mergeCell ref="A53:A54"/>
    <mergeCell ref="B53:C54"/>
    <mergeCell ref="I53:I54"/>
    <mergeCell ref="J53:J54"/>
    <mergeCell ref="L53:M54"/>
    <mergeCell ref="A49:A50"/>
    <mergeCell ref="B49:C50"/>
    <mergeCell ref="I49:I50"/>
    <mergeCell ref="J49:J50"/>
    <mergeCell ref="A51:A52"/>
    <mergeCell ref="B51:C52"/>
    <mergeCell ref="I51:I52"/>
    <mergeCell ref="J51:J52"/>
    <mergeCell ref="A45:A46"/>
    <mergeCell ref="B45:C46"/>
    <mergeCell ref="I45:I46"/>
    <mergeCell ref="J45:J46"/>
    <mergeCell ref="L45:M46"/>
    <mergeCell ref="A47:A48"/>
    <mergeCell ref="B47:C48"/>
    <mergeCell ref="I47:I48"/>
    <mergeCell ref="J47:J48"/>
    <mergeCell ref="A41:A42"/>
    <mergeCell ref="B41:C42"/>
    <mergeCell ref="I41:I42"/>
    <mergeCell ref="J41:J42"/>
    <mergeCell ref="A43:A44"/>
    <mergeCell ref="B43:C44"/>
    <mergeCell ref="I43:I44"/>
    <mergeCell ref="J43:J44"/>
    <mergeCell ref="A37:A38"/>
    <mergeCell ref="B37:C38"/>
    <mergeCell ref="I37:I38"/>
    <mergeCell ref="J37:J38"/>
    <mergeCell ref="A39:A40"/>
    <mergeCell ref="B39:C40"/>
    <mergeCell ref="I39:I40"/>
    <mergeCell ref="J39:J40"/>
    <mergeCell ref="A33:A34"/>
    <mergeCell ref="B33:C34"/>
    <mergeCell ref="I33:I34"/>
    <mergeCell ref="J33:J34"/>
    <mergeCell ref="A35:A36"/>
    <mergeCell ref="B35:C36"/>
    <mergeCell ref="I35:I36"/>
    <mergeCell ref="J35:J36"/>
    <mergeCell ref="A29:A30"/>
    <mergeCell ref="B29:C30"/>
    <mergeCell ref="I29:I30"/>
    <mergeCell ref="J29:J30"/>
    <mergeCell ref="A31:A32"/>
    <mergeCell ref="B31:C32"/>
    <mergeCell ref="I31:I32"/>
    <mergeCell ref="J31:J32"/>
    <mergeCell ref="A25:A26"/>
    <mergeCell ref="B25:C26"/>
    <mergeCell ref="I25:I26"/>
    <mergeCell ref="J25:J26"/>
    <mergeCell ref="A27:A28"/>
    <mergeCell ref="B27:C28"/>
    <mergeCell ref="I27:I28"/>
    <mergeCell ref="J27:J28"/>
    <mergeCell ref="A21:A22"/>
    <mergeCell ref="B21:C22"/>
    <mergeCell ref="I21:I22"/>
    <mergeCell ref="J21:J22"/>
    <mergeCell ref="A23:A24"/>
    <mergeCell ref="B23:C24"/>
    <mergeCell ref="I23:I24"/>
    <mergeCell ref="J23:J24"/>
    <mergeCell ref="A17:A18"/>
    <mergeCell ref="B17:C18"/>
    <mergeCell ref="I17:I18"/>
    <mergeCell ref="J17:J18"/>
    <mergeCell ref="L17:M18"/>
    <mergeCell ref="A19:A20"/>
    <mergeCell ref="B19:C20"/>
    <mergeCell ref="I19:I20"/>
    <mergeCell ref="J19:J20"/>
    <mergeCell ref="A13:A14"/>
    <mergeCell ref="B13:C14"/>
    <mergeCell ref="I13:I14"/>
    <mergeCell ref="J13:J14"/>
    <mergeCell ref="A15:A16"/>
    <mergeCell ref="B15:C16"/>
    <mergeCell ref="I15:I16"/>
    <mergeCell ref="J15:J16"/>
    <mergeCell ref="A9:A10"/>
    <mergeCell ref="B9:C10"/>
    <mergeCell ref="I9:I10"/>
    <mergeCell ref="J9:J10"/>
    <mergeCell ref="H5:H6"/>
    <mergeCell ref="A11:A12"/>
    <mergeCell ref="B11:C12"/>
    <mergeCell ref="I11:I12"/>
    <mergeCell ref="J11:J12"/>
    <mergeCell ref="F5:F6"/>
    <mergeCell ref="N5:N6"/>
    <mergeCell ref="A7:A8"/>
    <mergeCell ref="B7:C8"/>
    <mergeCell ref="I7:I8"/>
    <mergeCell ref="J7:J8"/>
    <mergeCell ref="G5:G6"/>
    <mergeCell ref="I5:I6"/>
    <mergeCell ref="J5:J6"/>
    <mergeCell ref="K5:K6"/>
    <mergeCell ref="A3:J3"/>
    <mergeCell ref="A4:D4"/>
    <mergeCell ref="A5:A6"/>
    <mergeCell ref="B5:C6"/>
    <mergeCell ref="D5:D6"/>
    <mergeCell ref="E5:E6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1" width="10.57421875" style="0" customWidth="1"/>
    <col min="2" max="2" width="31.28125" style="0" customWidth="1"/>
    <col min="3" max="3" width="17.00390625" style="0" customWidth="1"/>
    <col min="4" max="4" width="14.00390625" style="0" customWidth="1"/>
    <col min="5" max="5" width="13.8515625" style="0" customWidth="1"/>
    <col min="6" max="6" width="13.28125" style="0" customWidth="1"/>
    <col min="7" max="7" width="15.421875" style="0" customWidth="1"/>
    <col min="8" max="8" width="18.00390625" style="0" customWidth="1"/>
    <col min="9" max="9" width="40.00390625" style="0" customWidth="1"/>
  </cols>
  <sheetData>
    <row r="2" spans="1:9" ht="12.75">
      <c r="A2" s="202" t="s">
        <v>154</v>
      </c>
      <c r="B2" s="202"/>
      <c r="C2" s="202"/>
      <c r="D2" s="202"/>
      <c r="E2" s="202"/>
      <c r="F2" s="202"/>
      <c r="G2" s="202"/>
      <c r="H2" s="202"/>
      <c r="I2" s="202"/>
    </row>
    <row r="3" spans="1:9" ht="16.5" customHeight="1">
      <c r="A3" s="216" t="s">
        <v>187</v>
      </c>
      <c r="B3" s="216"/>
      <c r="C3" s="216"/>
      <c r="D3" s="216"/>
      <c r="E3" s="216"/>
      <c r="F3" s="216"/>
      <c r="G3" s="216"/>
      <c r="H3" s="216"/>
      <c r="I3" s="216"/>
    </row>
    <row r="4" spans="1:9" ht="12.75">
      <c r="A4" s="203" t="s">
        <v>155</v>
      </c>
      <c r="B4" s="205" t="s">
        <v>71</v>
      </c>
      <c r="C4" s="205" t="s">
        <v>64</v>
      </c>
      <c r="D4" s="205" t="s">
        <v>123</v>
      </c>
      <c r="E4" s="207" t="s">
        <v>156</v>
      </c>
      <c r="F4" s="207" t="s">
        <v>131</v>
      </c>
      <c r="G4" s="205" t="s">
        <v>124</v>
      </c>
      <c r="H4" s="205" t="s">
        <v>157</v>
      </c>
      <c r="I4" s="205" t="s">
        <v>138</v>
      </c>
    </row>
    <row r="5" spans="1:9" ht="66.75" customHeight="1">
      <c r="A5" s="204"/>
      <c r="B5" s="206"/>
      <c r="C5" s="206"/>
      <c r="D5" s="206"/>
      <c r="E5" s="208"/>
      <c r="F5" s="208"/>
      <c r="G5" s="209"/>
      <c r="H5" s="209"/>
      <c r="I5" s="209"/>
    </row>
    <row r="6" spans="1:9" ht="15.75">
      <c r="A6" s="210" t="s">
        <v>0</v>
      </c>
      <c r="B6" s="211" t="s">
        <v>158</v>
      </c>
      <c r="C6" s="94" t="s">
        <v>159</v>
      </c>
      <c r="D6" s="95">
        <v>0</v>
      </c>
      <c r="E6" s="96">
        <v>0</v>
      </c>
      <c r="F6" s="97">
        <v>0</v>
      </c>
      <c r="G6" s="98">
        <f>D6-E6-F6</f>
        <v>0</v>
      </c>
      <c r="H6" s="210" t="s">
        <v>160</v>
      </c>
      <c r="I6" s="213">
        <v>43453.791666666664</v>
      </c>
    </row>
    <row r="7" spans="1:9" ht="42.75" customHeight="1">
      <c r="A7" s="210"/>
      <c r="B7" s="212"/>
      <c r="C7" s="94" t="s">
        <v>161</v>
      </c>
      <c r="D7" s="95">
        <v>6.3</v>
      </c>
      <c r="E7" s="96">
        <v>2.51</v>
      </c>
      <c r="F7" s="97">
        <v>8.32</v>
      </c>
      <c r="G7" s="98">
        <v>0</v>
      </c>
      <c r="H7" s="210"/>
      <c r="I7" s="213"/>
    </row>
    <row r="8" spans="1:9" ht="15.75">
      <c r="A8" s="214" t="s">
        <v>1</v>
      </c>
      <c r="B8" s="215" t="s">
        <v>162</v>
      </c>
      <c r="C8" s="94" t="s">
        <v>159</v>
      </c>
      <c r="D8" s="95">
        <v>0</v>
      </c>
      <c r="E8" s="96">
        <v>0</v>
      </c>
      <c r="F8" s="97">
        <v>0</v>
      </c>
      <c r="G8" s="98">
        <f aca="true" t="shared" si="0" ref="G8:G34">D8-E8-F8</f>
        <v>0</v>
      </c>
      <c r="H8" s="210" t="s">
        <v>163</v>
      </c>
      <c r="I8" s="213">
        <v>43453.708333333336</v>
      </c>
    </row>
    <row r="9" spans="1:9" ht="32.25" customHeight="1">
      <c r="A9" s="214"/>
      <c r="B9" s="212"/>
      <c r="C9" s="94" t="s">
        <v>164</v>
      </c>
      <c r="D9" s="95">
        <v>10</v>
      </c>
      <c r="E9" s="96">
        <v>4.96</v>
      </c>
      <c r="F9" s="97">
        <v>21.91</v>
      </c>
      <c r="G9" s="98">
        <v>0</v>
      </c>
      <c r="H9" s="210"/>
      <c r="I9" s="213"/>
    </row>
    <row r="10" spans="1:9" ht="15.75">
      <c r="A10" s="214" t="s">
        <v>2</v>
      </c>
      <c r="B10" s="215" t="s">
        <v>165</v>
      </c>
      <c r="C10" s="94" t="s">
        <v>159</v>
      </c>
      <c r="D10" s="95">
        <v>0</v>
      </c>
      <c r="E10" s="96">
        <v>0</v>
      </c>
      <c r="F10" s="97">
        <v>0</v>
      </c>
      <c r="G10" s="98">
        <f t="shared" si="0"/>
        <v>0</v>
      </c>
      <c r="H10" s="210" t="s">
        <v>160</v>
      </c>
      <c r="I10" s="213">
        <v>43453.833333333336</v>
      </c>
    </row>
    <row r="11" spans="1:9" ht="34.5" customHeight="1">
      <c r="A11" s="214"/>
      <c r="B11" s="212"/>
      <c r="C11" s="94" t="s">
        <v>161</v>
      </c>
      <c r="D11" s="95">
        <v>10</v>
      </c>
      <c r="E11" s="96">
        <v>2.82</v>
      </c>
      <c r="F11" s="97">
        <v>11.94</v>
      </c>
      <c r="G11" s="98">
        <v>0</v>
      </c>
      <c r="H11" s="210"/>
      <c r="I11" s="213"/>
    </row>
    <row r="12" spans="1:9" ht="15.75">
      <c r="A12" s="214" t="s">
        <v>3</v>
      </c>
      <c r="B12" s="215" t="s">
        <v>166</v>
      </c>
      <c r="C12" s="94" t="s">
        <v>159</v>
      </c>
      <c r="D12" s="95">
        <v>0</v>
      </c>
      <c r="E12" s="96">
        <v>0</v>
      </c>
      <c r="F12" s="97">
        <v>0</v>
      </c>
      <c r="G12" s="98">
        <f t="shared" si="0"/>
        <v>0</v>
      </c>
      <c r="H12" s="210" t="s">
        <v>160</v>
      </c>
      <c r="I12" s="213">
        <v>43453.875</v>
      </c>
    </row>
    <row r="13" spans="1:9" ht="34.5" customHeight="1">
      <c r="A13" s="214"/>
      <c r="B13" s="212"/>
      <c r="C13" s="94" t="s">
        <v>161</v>
      </c>
      <c r="D13" s="95">
        <v>6.3</v>
      </c>
      <c r="E13" s="96">
        <v>0.13</v>
      </c>
      <c r="F13" s="97">
        <v>1.684</v>
      </c>
      <c r="G13" s="98">
        <f>D13-E13-F13</f>
        <v>4.486</v>
      </c>
      <c r="H13" s="210"/>
      <c r="I13" s="213"/>
    </row>
    <row r="14" spans="1:9" ht="15.75">
      <c r="A14" s="214" t="s">
        <v>4</v>
      </c>
      <c r="B14" s="215" t="s">
        <v>167</v>
      </c>
      <c r="C14" s="94" t="s">
        <v>159</v>
      </c>
      <c r="D14" s="95">
        <v>0</v>
      </c>
      <c r="E14" s="96">
        <v>0</v>
      </c>
      <c r="F14" s="97">
        <v>0</v>
      </c>
      <c r="G14" s="98">
        <f t="shared" si="0"/>
        <v>0</v>
      </c>
      <c r="H14" s="210" t="s">
        <v>168</v>
      </c>
      <c r="I14" s="213">
        <v>43453.833333333336</v>
      </c>
    </row>
    <row r="15" spans="1:9" ht="42" customHeight="1">
      <c r="A15" s="214"/>
      <c r="B15" s="212"/>
      <c r="C15" s="94" t="s">
        <v>164</v>
      </c>
      <c r="D15" s="95">
        <v>6.3</v>
      </c>
      <c r="E15" s="96">
        <v>0.13</v>
      </c>
      <c r="F15" s="97">
        <v>0.5</v>
      </c>
      <c r="G15" s="98">
        <f t="shared" si="0"/>
        <v>5.67</v>
      </c>
      <c r="H15" s="210"/>
      <c r="I15" s="213"/>
    </row>
    <row r="16" spans="1:9" ht="15.75">
      <c r="A16" s="214" t="s">
        <v>5</v>
      </c>
      <c r="B16" s="215" t="s">
        <v>169</v>
      </c>
      <c r="C16" s="94" t="s">
        <v>159</v>
      </c>
      <c r="D16" s="95">
        <v>0</v>
      </c>
      <c r="E16" s="96">
        <v>0</v>
      </c>
      <c r="F16" s="97">
        <v>0</v>
      </c>
      <c r="G16" s="98">
        <f t="shared" si="0"/>
        <v>0</v>
      </c>
      <c r="H16" s="210" t="s">
        <v>170</v>
      </c>
      <c r="I16" s="213">
        <v>43453.791666666664</v>
      </c>
    </row>
    <row r="17" spans="1:9" ht="36.75" customHeight="1">
      <c r="A17" s="214"/>
      <c r="B17" s="212"/>
      <c r="C17" s="94" t="s">
        <v>164</v>
      </c>
      <c r="D17" s="95">
        <v>4</v>
      </c>
      <c r="E17" s="96">
        <v>0.33</v>
      </c>
      <c r="F17" s="97">
        <v>1.819</v>
      </c>
      <c r="G17" s="98">
        <f t="shared" si="0"/>
        <v>1.851</v>
      </c>
      <c r="H17" s="210"/>
      <c r="I17" s="213"/>
    </row>
    <row r="18" spans="1:9" ht="15.75">
      <c r="A18" s="214" t="s">
        <v>6</v>
      </c>
      <c r="B18" s="215" t="s">
        <v>171</v>
      </c>
      <c r="C18" s="94" t="s">
        <v>159</v>
      </c>
      <c r="D18" s="95">
        <v>0</v>
      </c>
      <c r="E18" s="96">
        <v>0</v>
      </c>
      <c r="F18" s="97">
        <v>0</v>
      </c>
      <c r="G18" s="98">
        <f t="shared" si="0"/>
        <v>0</v>
      </c>
      <c r="H18" s="210" t="s">
        <v>170</v>
      </c>
      <c r="I18" s="213">
        <v>43453.166666666664</v>
      </c>
    </row>
    <row r="19" spans="1:9" ht="35.25" customHeight="1">
      <c r="A19" s="214"/>
      <c r="B19" s="212"/>
      <c r="C19" s="94" t="s">
        <v>164</v>
      </c>
      <c r="D19" s="95">
        <v>4</v>
      </c>
      <c r="E19" s="96">
        <v>0</v>
      </c>
      <c r="F19" s="97">
        <v>0.66</v>
      </c>
      <c r="G19" s="98">
        <f t="shared" si="0"/>
        <v>3.34</v>
      </c>
      <c r="H19" s="210"/>
      <c r="I19" s="213"/>
    </row>
    <row r="20" spans="1:9" ht="15.75">
      <c r="A20" s="214" t="s">
        <v>7</v>
      </c>
      <c r="B20" s="215" t="s">
        <v>172</v>
      </c>
      <c r="C20" s="94" t="s">
        <v>159</v>
      </c>
      <c r="D20" s="95">
        <v>0</v>
      </c>
      <c r="E20" s="96">
        <v>0</v>
      </c>
      <c r="F20" s="97">
        <v>0</v>
      </c>
      <c r="G20" s="98">
        <f t="shared" si="0"/>
        <v>0</v>
      </c>
      <c r="H20" s="210" t="s">
        <v>173</v>
      </c>
      <c r="I20" s="213">
        <v>43453.708333333336</v>
      </c>
    </row>
    <row r="21" spans="1:9" ht="87" customHeight="1">
      <c r="A21" s="214"/>
      <c r="B21" s="212"/>
      <c r="C21" s="94" t="s">
        <v>164</v>
      </c>
      <c r="D21" s="95">
        <v>6.3</v>
      </c>
      <c r="E21" s="96">
        <v>1.38</v>
      </c>
      <c r="F21" s="97">
        <v>0.89</v>
      </c>
      <c r="G21" s="98">
        <f t="shared" si="0"/>
        <v>4.03</v>
      </c>
      <c r="H21" s="210"/>
      <c r="I21" s="213"/>
    </row>
    <row r="22" spans="1:9" ht="15.75">
      <c r="A22" s="214" t="s">
        <v>8</v>
      </c>
      <c r="B22" s="215" t="s">
        <v>174</v>
      </c>
      <c r="C22" s="94" t="s">
        <v>159</v>
      </c>
      <c r="D22" s="95">
        <v>0</v>
      </c>
      <c r="E22" s="96">
        <v>0</v>
      </c>
      <c r="F22" s="97">
        <v>0</v>
      </c>
      <c r="G22" s="98">
        <f t="shared" si="0"/>
        <v>0</v>
      </c>
      <c r="H22" s="210" t="s">
        <v>175</v>
      </c>
      <c r="I22" s="213">
        <v>43453.666666666664</v>
      </c>
    </row>
    <row r="23" spans="1:9" ht="58.5" customHeight="1">
      <c r="A23" s="214"/>
      <c r="B23" s="212"/>
      <c r="C23" s="94" t="s">
        <v>161</v>
      </c>
      <c r="D23" s="95">
        <v>6.3</v>
      </c>
      <c r="E23" s="96">
        <v>1.5</v>
      </c>
      <c r="F23" s="97">
        <v>4.215</v>
      </c>
      <c r="G23" s="98">
        <f t="shared" si="0"/>
        <v>0.585</v>
      </c>
      <c r="H23" s="210"/>
      <c r="I23" s="213"/>
    </row>
    <row r="24" spans="1:9" ht="15.75">
      <c r="A24" s="214" t="s">
        <v>9</v>
      </c>
      <c r="B24" s="215" t="s">
        <v>176</v>
      </c>
      <c r="C24" s="94" t="s">
        <v>159</v>
      </c>
      <c r="D24" s="95">
        <v>0</v>
      </c>
      <c r="E24" s="96">
        <v>0</v>
      </c>
      <c r="F24" s="97">
        <v>0</v>
      </c>
      <c r="G24" s="98">
        <f t="shared" si="0"/>
        <v>0</v>
      </c>
      <c r="H24" s="210" t="s">
        <v>177</v>
      </c>
      <c r="I24" s="213">
        <v>43453.875</v>
      </c>
    </row>
    <row r="25" spans="1:9" ht="50.25" customHeight="1">
      <c r="A25" s="214"/>
      <c r="B25" s="212"/>
      <c r="C25" s="94" t="s">
        <v>164</v>
      </c>
      <c r="D25" s="95">
        <v>4</v>
      </c>
      <c r="E25" s="96">
        <v>0.35</v>
      </c>
      <c r="F25" s="97">
        <v>1.88</v>
      </c>
      <c r="G25" s="98">
        <f t="shared" si="0"/>
        <v>1.77</v>
      </c>
      <c r="H25" s="210"/>
      <c r="I25" s="213"/>
    </row>
    <row r="26" spans="1:9" ht="15.75">
      <c r="A26" s="214" t="s">
        <v>10</v>
      </c>
      <c r="B26" s="215" t="s">
        <v>178</v>
      </c>
      <c r="C26" s="94" t="s">
        <v>159</v>
      </c>
      <c r="D26" s="95">
        <v>0</v>
      </c>
      <c r="E26" s="96">
        <v>0</v>
      </c>
      <c r="F26" s="97">
        <v>0</v>
      </c>
      <c r="G26" s="98">
        <f t="shared" si="0"/>
        <v>0</v>
      </c>
      <c r="H26" s="210" t="s">
        <v>179</v>
      </c>
      <c r="I26" s="213">
        <v>43453.625</v>
      </c>
    </row>
    <row r="27" spans="1:9" ht="81.75" customHeight="1">
      <c r="A27" s="214"/>
      <c r="B27" s="212"/>
      <c r="C27" s="94" t="s">
        <v>164</v>
      </c>
      <c r="D27" s="95">
        <v>4</v>
      </c>
      <c r="E27" s="96">
        <v>0.5</v>
      </c>
      <c r="F27" s="97">
        <v>1.69</v>
      </c>
      <c r="G27" s="98">
        <f t="shared" si="0"/>
        <v>1.81</v>
      </c>
      <c r="H27" s="210"/>
      <c r="I27" s="213"/>
    </row>
    <row r="28" spans="1:9" ht="15.75">
      <c r="A28" s="214" t="s">
        <v>11</v>
      </c>
      <c r="B28" s="215" t="s">
        <v>180</v>
      </c>
      <c r="C28" s="94" t="s">
        <v>159</v>
      </c>
      <c r="D28" s="95">
        <v>0</v>
      </c>
      <c r="E28" s="96">
        <v>0</v>
      </c>
      <c r="F28" s="97">
        <v>0</v>
      </c>
      <c r="G28" s="98">
        <f t="shared" si="0"/>
        <v>0</v>
      </c>
      <c r="H28" s="210" t="s">
        <v>177</v>
      </c>
      <c r="I28" s="213">
        <v>43453.666666666664</v>
      </c>
    </row>
    <row r="29" spans="1:9" ht="47.25" customHeight="1">
      <c r="A29" s="214"/>
      <c r="B29" s="212"/>
      <c r="C29" s="94" t="s">
        <v>164</v>
      </c>
      <c r="D29" s="95">
        <v>4</v>
      </c>
      <c r="E29" s="96">
        <v>1.51</v>
      </c>
      <c r="F29" s="97">
        <v>8.67</v>
      </c>
      <c r="G29" s="98">
        <v>0</v>
      </c>
      <c r="H29" s="210"/>
      <c r="I29" s="213"/>
    </row>
    <row r="30" spans="1:9" ht="15.75">
      <c r="A30" s="214" t="s">
        <v>12</v>
      </c>
      <c r="B30" s="215" t="s">
        <v>181</v>
      </c>
      <c r="C30" s="94" t="s">
        <v>159</v>
      </c>
      <c r="D30" s="95">
        <v>0</v>
      </c>
      <c r="E30" s="96">
        <v>0</v>
      </c>
      <c r="F30" s="97">
        <v>0</v>
      </c>
      <c r="G30" s="98">
        <f t="shared" si="0"/>
        <v>0</v>
      </c>
      <c r="H30" s="210" t="s">
        <v>182</v>
      </c>
      <c r="I30" s="213">
        <v>43453.708333333336</v>
      </c>
    </row>
    <row r="31" spans="1:9" ht="47.25" customHeight="1">
      <c r="A31" s="214"/>
      <c r="B31" s="212"/>
      <c r="C31" s="94" t="s">
        <v>164</v>
      </c>
      <c r="D31" s="95">
        <v>4</v>
      </c>
      <c r="E31" s="96">
        <v>0.69</v>
      </c>
      <c r="F31" s="97">
        <v>0.36</v>
      </c>
      <c r="G31" s="98">
        <f t="shared" si="0"/>
        <v>2.95</v>
      </c>
      <c r="H31" s="210"/>
      <c r="I31" s="213"/>
    </row>
    <row r="32" spans="1:9" ht="15.75">
      <c r="A32" s="214" t="s">
        <v>183</v>
      </c>
      <c r="B32" s="215" t="s">
        <v>184</v>
      </c>
      <c r="C32" s="94" t="s">
        <v>159</v>
      </c>
      <c r="D32" s="95">
        <v>0</v>
      </c>
      <c r="E32" s="96">
        <v>0</v>
      </c>
      <c r="F32" s="97">
        <v>0</v>
      </c>
      <c r="G32" s="98">
        <f t="shared" si="0"/>
        <v>0</v>
      </c>
      <c r="H32" s="210" t="s">
        <v>182</v>
      </c>
      <c r="I32" s="213">
        <v>43453.416666666664</v>
      </c>
    </row>
    <row r="33" spans="1:9" ht="45.75" customHeight="1">
      <c r="A33" s="214"/>
      <c r="B33" s="212"/>
      <c r="C33" s="94" t="s">
        <v>161</v>
      </c>
      <c r="D33" s="95">
        <v>6.3</v>
      </c>
      <c r="E33" s="96">
        <v>1.04</v>
      </c>
      <c r="F33" s="97">
        <v>4</v>
      </c>
      <c r="G33" s="98">
        <f t="shared" si="0"/>
        <v>1.2599999999999998</v>
      </c>
      <c r="H33" s="210"/>
      <c r="I33" s="213"/>
    </row>
    <row r="34" spans="1:9" ht="15.75">
      <c r="A34" s="214" t="s">
        <v>14</v>
      </c>
      <c r="B34" s="215" t="s">
        <v>185</v>
      </c>
      <c r="C34" s="94" t="s">
        <v>159</v>
      </c>
      <c r="D34" s="95">
        <v>0</v>
      </c>
      <c r="E34" s="96">
        <v>0</v>
      </c>
      <c r="F34" s="97">
        <v>0</v>
      </c>
      <c r="G34" s="98">
        <f t="shared" si="0"/>
        <v>0</v>
      </c>
      <c r="H34" s="210" t="s">
        <v>186</v>
      </c>
      <c r="I34" s="213">
        <v>43453.083333333336</v>
      </c>
    </row>
    <row r="35" spans="1:9" ht="36" customHeight="1">
      <c r="A35" s="214"/>
      <c r="B35" s="212"/>
      <c r="C35" s="94" t="s">
        <v>164</v>
      </c>
      <c r="D35" s="95">
        <v>6.3</v>
      </c>
      <c r="E35" s="96">
        <v>5.73</v>
      </c>
      <c r="F35" s="97">
        <v>8.95</v>
      </c>
      <c r="G35" s="98">
        <v>0</v>
      </c>
      <c r="H35" s="210"/>
      <c r="I35" s="213"/>
    </row>
  </sheetData>
  <sheetProtection/>
  <mergeCells count="71">
    <mergeCell ref="A34:A35"/>
    <mergeCell ref="B34:B35"/>
    <mergeCell ref="H34:H35"/>
    <mergeCell ref="I34:I35"/>
    <mergeCell ref="A3:I3"/>
    <mergeCell ref="A30:A31"/>
    <mergeCell ref="B30:B31"/>
    <mergeCell ref="H30:H31"/>
    <mergeCell ref="I30:I31"/>
    <mergeCell ref="A32:A33"/>
    <mergeCell ref="B32:B33"/>
    <mergeCell ref="H32:H33"/>
    <mergeCell ref="I32:I33"/>
    <mergeCell ref="A26:A27"/>
    <mergeCell ref="B26:B27"/>
    <mergeCell ref="H26:H27"/>
    <mergeCell ref="I26:I27"/>
    <mergeCell ref="A28:A29"/>
    <mergeCell ref="B28:B29"/>
    <mergeCell ref="H28:H29"/>
    <mergeCell ref="I28:I29"/>
    <mergeCell ref="A22:A23"/>
    <mergeCell ref="B22:B23"/>
    <mergeCell ref="H22:H23"/>
    <mergeCell ref="I22:I23"/>
    <mergeCell ref="A24:A25"/>
    <mergeCell ref="B24:B25"/>
    <mergeCell ref="H24:H25"/>
    <mergeCell ref="I24:I25"/>
    <mergeCell ref="A18:A19"/>
    <mergeCell ref="B18:B19"/>
    <mergeCell ref="H18:H19"/>
    <mergeCell ref="I18:I19"/>
    <mergeCell ref="A20:A21"/>
    <mergeCell ref="B20:B21"/>
    <mergeCell ref="H20:H21"/>
    <mergeCell ref="I20:I21"/>
    <mergeCell ref="A14:A15"/>
    <mergeCell ref="B14:B15"/>
    <mergeCell ref="H14:H15"/>
    <mergeCell ref="I14:I15"/>
    <mergeCell ref="A16:A17"/>
    <mergeCell ref="B16:B17"/>
    <mergeCell ref="H16:H17"/>
    <mergeCell ref="I16:I17"/>
    <mergeCell ref="A10:A11"/>
    <mergeCell ref="B10:B11"/>
    <mergeCell ref="H10:H11"/>
    <mergeCell ref="I10:I11"/>
    <mergeCell ref="A12:A13"/>
    <mergeCell ref="B12:B13"/>
    <mergeCell ref="H12:H13"/>
    <mergeCell ref="I12:I13"/>
    <mergeCell ref="A6:A7"/>
    <mergeCell ref="B6:B7"/>
    <mergeCell ref="H6:H7"/>
    <mergeCell ref="I6:I7"/>
    <mergeCell ref="A8:A9"/>
    <mergeCell ref="B8:B9"/>
    <mergeCell ref="H8:H9"/>
    <mergeCell ref="I8:I9"/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1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19.00390625" style="0" customWidth="1"/>
    <col min="2" max="2" width="21.140625" style="0" customWidth="1"/>
    <col min="3" max="3" width="18.7109375" style="0" customWidth="1"/>
    <col min="4" max="4" width="21.28125" style="0" customWidth="1"/>
    <col min="5" max="5" width="28.7109375" style="0" customWidth="1"/>
  </cols>
  <sheetData>
    <row r="1" spans="1:5" ht="28.5" customHeight="1">
      <c r="A1" s="217" t="s">
        <v>188</v>
      </c>
      <c r="B1" s="217"/>
      <c r="C1" s="217"/>
      <c r="D1" s="217"/>
      <c r="E1" s="217"/>
    </row>
    <row r="2" spans="1:5" ht="12.75">
      <c r="A2" s="219" t="s">
        <v>187</v>
      </c>
      <c r="B2" s="220"/>
      <c r="C2" s="220"/>
      <c r="D2" s="220"/>
      <c r="E2" s="221"/>
    </row>
    <row r="3" spans="1:5" ht="12.75">
      <c r="A3" s="218" t="s">
        <v>189</v>
      </c>
      <c r="B3" s="218" t="s">
        <v>190</v>
      </c>
      <c r="C3" s="210" t="s">
        <v>191</v>
      </c>
      <c r="D3" s="210" t="s">
        <v>192</v>
      </c>
      <c r="E3" s="210" t="s">
        <v>193</v>
      </c>
    </row>
    <row r="4" spans="1:5" ht="114" customHeight="1">
      <c r="A4" s="218"/>
      <c r="B4" s="218"/>
      <c r="C4" s="210"/>
      <c r="D4" s="210"/>
      <c r="E4" s="210"/>
    </row>
    <row r="5" spans="1:5" ht="12.75">
      <c r="A5" s="99" t="s">
        <v>194</v>
      </c>
      <c r="B5" s="100" t="s">
        <v>195</v>
      </c>
      <c r="C5" s="101">
        <v>-148.3</v>
      </c>
      <c r="D5" s="101">
        <v>-164.5</v>
      </c>
      <c r="E5" s="101">
        <v>-168.3</v>
      </c>
    </row>
    <row r="6" spans="1:5" ht="12.75">
      <c r="A6" s="99" t="s">
        <v>196</v>
      </c>
      <c r="B6" s="100" t="s">
        <v>195</v>
      </c>
      <c r="C6" s="101">
        <v>-315.2</v>
      </c>
      <c r="D6" s="101">
        <v>-312.8</v>
      </c>
      <c r="E6" s="101">
        <v>-312.8</v>
      </c>
    </row>
    <row r="7" spans="1:5" ht="12.75">
      <c r="A7" s="99" t="s">
        <v>197</v>
      </c>
      <c r="B7" s="100" t="s">
        <v>198</v>
      </c>
      <c r="C7" s="101">
        <v>295.2</v>
      </c>
      <c r="D7" s="102">
        <v>217.5</v>
      </c>
      <c r="E7" s="102">
        <v>212.5</v>
      </c>
    </row>
    <row r="8" spans="1:5" ht="12.75">
      <c r="A8" s="99" t="s">
        <v>199</v>
      </c>
      <c r="B8" s="100" t="s">
        <v>195</v>
      </c>
      <c r="C8" s="101">
        <v>246.4</v>
      </c>
      <c r="D8" s="101">
        <v>226.4</v>
      </c>
      <c r="E8" s="101">
        <v>134.8</v>
      </c>
    </row>
    <row r="9" spans="1:5" ht="12.75">
      <c r="A9" s="99" t="s">
        <v>200</v>
      </c>
      <c r="B9" s="100" t="s">
        <v>201</v>
      </c>
      <c r="C9" s="101">
        <v>653.7</v>
      </c>
      <c r="D9" s="101">
        <v>635.7</v>
      </c>
      <c r="E9" s="101">
        <v>635.7</v>
      </c>
    </row>
    <row r="10" spans="1:5" ht="12.75">
      <c r="A10" s="99" t="s">
        <v>202</v>
      </c>
      <c r="B10" s="100" t="s">
        <v>198</v>
      </c>
      <c r="C10" s="103">
        <v>204.1</v>
      </c>
      <c r="D10" s="103">
        <v>204.1</v>
      </c>
      <c r="E10" s="103">
        <v>204.1</v>
      </c>
    </row>
    <row r="11" spans="1:5" ht="12.75">
      <c r="A11" s="99" t="s">
        <v>203</v>
      </c>
      <c r="B11" s="100" t="s">
        <v>204</v>
      </c>
      <c r="C11" s="103">
        <v>181.7</v>
      </c>
      <c r="D11" s="103">
        <v>120.2</v>
      </c>
      <c r="E11" s="103">
        <v>120.2</v>
      </c>
    </row>
    <row r="12" spans="1:5" ht="12.75">
      <c r="A12" s="99" t="s">
        <v>205</v>
      </c>
      <c r="B12" s="100" t="s">
        <v>198</v>
      </c>
      <c r="C12" s="103">
        <v>114.7</v>
      </c>
      <c r="D12" s="103">
        <v>114.7</v>
      </c>
      <c r="E12" s="103">
        <v>114.7</v>
      </c>
    </row>
    <row r="13" spans="1:5" ht="12.75">
      <c r="A13" s="99" t="s">
        <v>206</v>
      </c>
      <c r="B13" s="100" t="s">
        <v>195</v>
      </c>
      <c r="C13" s="103">
        <v>236.1</v>
      </c>
      <c r="D13" s="103">
        <v>236.1</v>
      </c>
      <c r="E13" s="103">
        <v>236.1</v>
      </c>
    </row>
    <row r="14" spans="1:5" ht="12.75">
      <c r="A14" s="99" t="s">
        <v>207</v>
      </c>
      <c r="B14" s="100" t="s">
        <v>198</v>
      </c>
      <c r="C14" s="99">
        <v>203.5</v>
      </c>
      <c r="D14" s="99">
        <v>203.5</v>
      </c>
      <c r="E14" s="99">
        <v>203.5</v>
      </c>
    </row>
    <row r="15" spans="1:5" ht="12.75">
      <c r="A15" s="99" t="s">
        <v>208</v>
      </c>
      <c r="B15" s="100" t="s">
        <v>198</v>
      </c>
      <c r="C15" s="99">
        <v>-0.2</v>
      </c>
      <c r="D15" s="99">
        <v>-35.2</v>
      </c>
      <c r="E15" s="99">
        <v>-35.2</v>
      </c>
    </row>
    <row r="16" spans="1:5" ht="12.75">
      <c r="A16" s="99" t="s">
        <v>209</v>
      </c>
      <c r="B16" s="100" t="s">
        <v>198</v>
      </c>
      <c r="C16" s="99">
        <v>192.1</v>
      </c>
      <c r="D16" s="99">
        <v>192.1</v>
      </c>
      <c r="E16" s="99">
        <v>192.1</v>
      </c>
    </row>
    <row r="17" spans="1:5" ht="12.75">
      <c r="A17" s="99" t="s">
        <v>210</v>
      </c>
      <c r="B17" s="100" t="s">
        <v>198</v>
      </c>
      <c r="C17" s="99">
        <v>-109.5</v>
      </c>
      <c r="D17" s="99">
        <v>-152</v>
      </c>
      <c r="E17" s="99">
        <v>-152</v>
      </c>
    </row>
    <row r="18" spans="1:5" ht="12.75">
      <c r="A18" s="99" t="s">
        <v>211</v>
      </c>
      <c r="B18" s="100" t="s">
        <v>195</v>
      </c>
      <c r="C18" s="99">
        <v>-82.9</v>
      </c>
      <c r="D18" s="99">
        <v>-82.9</v>
      </c>
      <c r="E18" s="99">
        <v>-82.9</v>
      </c>
    </row>
    <row r="19" spans="1:5" ht="12.75">
      <c r="A19" s="99" t="s">
        <v>212</v>
      </c>
      <c r="B19" s="100" t="s">
        <v>195</v>
      </c>
      <c r="C19" s="99">
        <v>-291.2</v>
      </c>
      <c r="D19" s="99">
        <v>-297.6</v>
      </c>
      <c r="E19" s="99">
        <v>-297.6</v>
      </c>
    </row>
    <row r="20" spans="1:5" ht="12.75">
      <c r="A20" s="99" t="s">
        <v>213</v>
      </c>
      <c r="B20" s="100" t="s">
        <v>198</v>
      </c>
      <c r="C20" s="99">
        <v>122.1</v>
      </c>
      <c r="D20" s="99">
        <v>122.1</v>
      </c>
      <c r="E20" s="99">
        <v>122.1</v>
      </c>
    </row>
    <row r="21" spans="1:5" ht="12.75">
      <c r="A21" s="99" t="s">
        <v>214</v>
      </c>
      <c r="B21" s="100" t="s">
        <v>198</v>
      </c>
      <c r="C21" s="99">
        <v>-246</v>
      </c>
      <c r="D21" s="99">
        <v>-246</v>
      </c>
      <c r="E21" s="99">
        <v>-246</v>
      </c>
    </row>
    <row r="22" spans="1:5" ht="12.75">
      <c r="A22" s="99" t="s">
        <v>215</v>
      </c>
      <c r="B22" s="100" t="s">
        <v>198</v>
      </c>
      <c r="C22" s="99">
        <v>121.1</v>
      </c>
      <c r="D22" s="99">
        <v>133.1</v>
      </c>
      <c r="E22" s="99">
        <v>133.1</v>
      </c>
    </row>
    <row r="23" spans="1:5" ht="12.75">
      <c r="A23" s="99" t="s">
        <v>216</v>
      </c>
      <c r="B23" s="100" t="s">
        <v>198</v>
      </c>
      <c r="C23" s="99">
        <v>-40.8</v>
      </c>
      <c r="D23" s="99">
        <v>-48.3</v>
      </c>
      <c r="E23" s="99">
        <v>-57.3</v>
      </c>
    </row>
    <row r="24" spans="1:5" ht="12.75">
      <c r="A24" s="99" t="s">
        <v>217</v>
      </c>
      <c r="B24" s="100" t="s">
        <v>198</v>
      </c>
      <c r="C24" s="99">
        <v>221.7</v>
      </c>
      <c r="D24" s="99">
        <v>221.7</v>
      </c>
      <c r="E24" s="99">
        <v>221.7</v>
      </c>
    </row>
    <row r="25" spans="1:5" ht="12.75">
      <c r="A25" s="99" t="s">
        <v>218</v>
      </c>
      <c r="B25" s="100" t="s">
        <v>198</v>
      </c>
      <c r="C25" s="99">
        <v>22.3</v>
      </c>
      <c r="D25" s="99">
        <v>22.3</v>
      </c>
      <c r="E25" s="99">
        <v>22.3</v>
      </c>
    </row>
    <row r="26" spans="1:5" ht="12.75">
      <c r="A26" s="99" t="s">
        <v>219</v>
      </c>
      <c r="B26" s="100" t="s">
        <v>198</v>
      </c>
      <c r="C26" s="99">
        <v>453.3</v>
      </c>
      <c r="D26" s="99">
        <v>453.3</v>
      </c>
      <c r="E26" s="99">
        <v>453.3</v>
      </c>
    </row>
    <row r="27" spans="1:5" ht="12.75">
      <c r="A27" s="99" t="s">
        <v>220</v>
      </c>
      <c r="B27" s="100" t="s">
        <v>195</v>
      </c>
      <c r="C27" s="99">
        <v>92.9</v>
      </c>
      <c r="D27" s="99">
        <v>85.9</v>
      </c>
      <c r="E27" s="99">
        <v>85.9</v>
      </c>
    </row>
    <row r="28" spans="1:5" ht="12.75">
      <c r="A28" s="99" t="s">
        <v>221</v>
      </c>
      <c r="B28" s="100" t="s">
        <v>198</v>
      </c>
      <c r="C28" s="99">
        <v>-169.2</v>
      </c>
      <c r="D28" s="99">
        <v>-159.5</v>
      </c>
      <c r="E28" s="99">
        <v>-159.5</v>
      </c>
    </row>
    <row r="29" spans="1:5" ht="12.75">
      <c r="A29" s="99" t="s">
        <v>222</v>
      </c>
      <c r="B29" s="100" t="s">
        <v>198</v>
      </c>
      <c r="C29" s="99">
        <v>194.6</v>
      </c>
      <c r="D29" s="99">
        <v>124.6</v>
      </c>
      <c r="E29" s="99">
        <v>124.6</v>
      </c>
    </row>
    <row r="30" spans="1:5" ht="12.75">
      <c r="A30" s="99" t="s">
        <v>223</v>
      </c>
      <c r="B30" s="100" t="s">
        <v>195</v>
      </c>
      <c r="C30" s="99">
        <v>643.5</v>
      </c>
      <c r="D30" s="99">
        <v>643.5</v>
      </c>
      <c r="E30" s="99">
        <v>643.5</v>
      </c>
    </row>
    <row r="31" spans="1:5" ht="12.75">
      <c r="A31" s="99" t="s">
        <v>224</v>
      </c>
      <c r="B31" s="100" t="s">
        <v>198</v>
      </c>
      <c r="C31" s="99">
        <v>516</v>
      </c>
      <c r="D31" s="99">
        <v>516</v>
      </c>
      <c r="E31" s="99">
        <v>516</v>
      </c>
    </row>
    <row r="32" spans="1:5" ht="12.75">
      <c r="A32" s="99" t="s">
        <v>225</v>
      </c>
      <c r="B32" s="100" t="s">
        <v>226</v>
      </c>
      <c r="C32" s="99">
        <v>-31.8</v>
      </c>
      <c r="D32" s="99">
        <v>-46.8</v>
      </c>
      <c r="E32" s="99">
        <v>-89.55</v>
      </c>
    </row>
    <row r="33" spans="1:5" ht="12.75">
      <c r="A33" s="99" t="s">
        <v>227</v>
      </c>
      <c r="B33" s="100" t="s">
        <v>228</v>
      </c>
      <c r="C33" s="99">
        <v>589</v>
      </c>
      <c r="D33" s="99">
        <v>589</v>
      </c>
      <c r="E33" s="99">
        <v>589</v>
      </c>
    </row>
    <row r="34" spans="1:5" ht="12.75">
      <c r="A34" s="99" t="s">
        <v>229</v>
      </c>
      <c r="B34" s="100" t="s">
        <v>201</v>
      </c>
      <c r="C34" s="99">
        <v>40.24</v>
      </c>
      <c r="D34" s="99">
        <v>20.24</v>
      </c>
      <c r="E34" s="99">
        <v>20.24</v>
      </c>
    </row>
    <row r="35" spans="1:5" ht="12.75">
      <c r="A35" s="99" t="s">
        <v>230</v>
      </c>
      <c r="B35" s="100">
        <v>160</v>
      </c>
      <c r="C35" s="99">
        <v>99</v>
      </c>
      <c r="D35" s="99">
        <v>99</v>
      </c>
      <c r="E35" s="99">
        <v>99</v>
      </c>
    </row>
    <row r="36" spans="1:5" ht="12.75">
      <c r="A36" s="99" t="s">
        <v>231</v>
      </c>
      <c r="B36" s="100">
        <v>250</v>
      </c>
      <c r="C36" s="99">
        <v>51.7</v>
      </c>
      <c r="D36" s="99">
        <v>-1.3</v>
      </c>
      <c r="E36" s="99">
        <v>-1.3</v>
      </c>
    </row>
    <row r="37" spans="1:5" ht="12.75">
      <c r="A37" s="99" t="s">
        <v>232</v>
      </c>
      <c r="B37" s="100" t="s">
        <v>195</v>
      </c>
      <c r="C37" s="99">
        <v>5.2</v>
      </c>
      <c r="D37" s="99">
        <v>-69.8</v>
      </c>
      <c r="E37" s="99">
        <v>-69.8</v>
      </c>
    </row>
    <row r="38" spans="1:5" ht="12.75">
      <c r="A38" s="99" t="s">
        <v>233</v>
      </c>
      <c r="B38" s="100" t="s">
        <v>195</v>
      </c>
      <c r="C38" s="99">
        <v>-41.7</v>
      </c>
      <c r="D38" s="99">
        <v>-76.7</v>
      </c>
      <c r="E38" s="99">
        <v>-76.7</v>
      </c>
    </row>
    <row r="39" spans="1:5" ht="12.75">
      <c r="A39" s="99" t="s">
        <v>234</v>
      </c>
      <c r="B39" s="100" t="s">
        <v>195</v>
      </c>
      <c r="C39" s="99">
        <v>-227.7</v>
      </c>
      <c r="D39" s="99">
        <v>-237.7</v>
      </c>
      <c r="E39" s="99">
        <v>-237.7</v>
      </c>
    </row>
    <row r="40" spans="1:5" ht="12.75">
      <c r="A40" s="99" t="s">
        <v>235</v>
      </c>
      <c r="B40" s="100" t="s">
        <v>198</v>
      </c>
      <c r="C40" s="99">
        <v>239.8</v>
      </c>
      <c r="D40" s="99">
        <v>239.8</v>
      </c>
      <c r="E40" s="99">
        <v>239.8</v>
      </c>
    </row>
    <row r="41" spans="1:5" ht="12.75">
      <c r="A41" s="99" t="s">
        <v>236</v>
      </c>
      <c r="B41" s="100" t="s">
        <v>195</v>
      </c>
      <c r="C41" s="99">
        <v>-17.5</v>
      </c>
      <c r="D41" s="99">
        <v>-42.5</v>
      </c>
      <c r="E41" s="99">
        <v>-57.5</v>
      </c>
    </row>
    <row r="42" spans="1:5" ht="12.75">
      <c r="A42" s="99" t="s">
        <v>237</v>
      </c>
      <c r="B42" s="100" t="s">
        <v>198</v>
      </c>
      <c r="C42" s="99">
        <v>787.2</v>
      </c>
      <c r="D42" s="99">
        <v>787.2</v>
      </c>
      <c r="E42" s="99">
        <v>787.2</v>
      </c>
    </row>
    <row r="43" spans="1:5" ht="12.75">
      <c r="A43" s="99" t="s">
        <v>238</v>
      </c>
      <c r="B43" s="100" t="s">
        <v>195</v>
      </c>
      <c r="C43" s="99">
        <v>560</v>
      </c>
      <c r="D43" s="99">
        <v>560</v>
      </c>
      <c r="E43" s="99">
        <v>560</v>
      </c>
    </row>
    <row r="44" spans="1:5" ht="12.75">
      <c r="A44" s="99" t="s">
        <v>239</v>
      </c>
      <c r="B44" s="100" t="s">
        <v>195</v>
      </c>
      <c r="C44" s="99">
        <v>-58.3</v>
      </c>
      <c r="D44" s="99">
        <v>-73.3</v>
      </c>
      <c r="E44" s="99">
        <v>-73.3</v>
      </c>
    </row>
    <row r="45" spans="1:5" ht="12.75">
      <c r="A45" s="99" t="s">
        <v>240</v>
      </c>
      <c r="B45" s="100" t="s">
        <v>195</v>
      </c>
      <c r="C45" s="99">
        <v>1132</v>
      </c>
      <c r="D45" s="99">
        <v>1132</v>
      </c>
      <c r="E45" s="99">
        <v>1130.8</v>
      </c>
    </row>
    <row r="46" spans="1:5" ht="12.75">
      <c r="A46" s="99" t="s">
        <v>241</v>
      </c>
      <c r="B46" s="100">
        <v>400</v>
      </c>
      <c r="C46" s="99">
        <v>-123.5</v>
      </c>
      <c r="D46" s="99">
        <v>-253.5</v>
      </c>
      <c r="E46" s="99">
        <v>-253.5</v>
      </c>
    </row>
    <row r="47" spans="1:5" ht="12.75">
      <c r="A47" s="99" t="s">
        <v>242</v>
      </c>
      <c r="B47" s="100">
        <v>400</v>
      </c>
      <c r="C47" s="99">
        <v>-40</v>
      </c>
      <c r="D47" s="99">
        <v>-155</v>
      </c>
      <c r="E47" s="99">
        <v>-155</v>
      </c>
    </row>
    <row r="48" spans="1:5" ht="12.75">
      <c r="A48" s="99" t="s">
        <v>243</v>
      </c>
      <c r="B48" s="100">
        <v>63</v>
      </c>
      <c r="C48" s="99">
        <v>234</v>
      </c>
      <c r="D48" s="99">
        <v>234</v>
      </c>
      <c r="E48" s="99">
        <v>234</v>
      </c>
    </row>
    <row r="49" spans="1:5" ht="12.75">
      <c r="A49" s="99" t="s">
        <v>244</v>
      </c>
      <c r="B49" s="100">
        <v>160</v>
      </c>
      <c r="C49" s="99">
        <v>-101</v>
      </c>
      <c r="D49" s="99">
        <v>-101</v>
      </c>
      <c r="E49" s="99">
        <v>-101</v>
      </c>
    </row>
    <row r="50" spans="1:5" ht="12.75">
      <c r="A50" s="99" t="s">
        <v>245</v>
      </c>
      <c r="B50" s="100">
        <v>630</v>
      </c>
      <c r="C50" s="99">
        <v>-786.9</v>
      </c>
      <c r="D50" s="99">
        <v>-822.9</v>
      </c>
      <c r="E50" s="99">
        <v>-822.9</v>
      </c>
    </row>
    <row r="51" spans="1:5" ht="12.75">
      <c r="A51" s="99" t="s">
        <v>246</v>
      </c>
      <c r="B51" s="100">
        <v>250</v>
      </c>
      <c r="C51" s="99">
        <v>127</v>
      </c>
      <c r="D51" s="99">
        <v>-23</v>
      </c>
      <c r="E51" s="99">
        <v>-83</v>
      </c>
    </row>
    <row r="52" spans="1:5" ht="12.75">
      <c r="A52" s="99" t="s">
        <v>247</v>
      </c>
      <c r="B52" s="100">
        <v>400</v>
      </c>
      <c r="C52" s="104">
        <v>160</v>
      </c>
      <c r="D52" s="104">
        <v>160</v>
      </c>
      <c r="E52" s="104">
        <v>160</v>
      </c>
    </row>
    <row r="53" spans="1:5" ht="12.75">
      <c r="A53" s="99" t="s">
        <v>248</v>
      </c>
      <c r="B53" s="100">
        <v>250</v>
      </c>
      <c r="C53" s="104">
        <v>62</v>
      </c>
      <c r="D53" s="104">
        <v>62</v>
      </c>
      <c r="E53" s="104">
        <v>62</v>
      </c>
    </row>
    <row r="54" spans="1:5" ht="12.75">
      <c r="A54" s="99" t="s">
        <v>249</v>
      </c>
      <c r="B54" s="100">
        <v>250</v>
      </c>
      <c r="C54" s="104">
        <v>-118.5</v>
      </c>
      <c r="D54" s="104">
        <v>-118.5</v>
      </c>
      <c r="E54" s="104">
        <v>-118.5</v>
      </c>
    </row>
    <row r="55" spans="1:5" ht="12.75">
      <c r="A55" s="99" t="s">
        <v>250</v>
      </c>
      <c r="B55" s="100">
        <v>250</v>
      </c>
      <c r="C55" s="104">
        <v>152</v>
      </c>
      <c r="D55" s="104">
        <v>152</v>
      </c>
      <c r="E55" s="104">
        <v>152</v>
      </c>
    </row>
    <row r="56" spans="1:5" ht="12.75">
      <c r="A56" s="99" t="s">
        <v>251</v>
      </c>
      <c r="B56" s="100">
        <v>250</v>
      </c>
      <c r="C56" s="104">
        <v>142</v>
      </c>
      <c r="D56" s="104">
        <v>142</v>
      </c>
      <c r="E56" s="104">
        <v>142</v>
      </c>
    </row>
    <row r="57" spans="1:5" ht="12.75">
      <c r="A57" s="99" t="s">
        <v>252</v>
      </c>
      <c r="B57" s="100" t="s">
        <v>195</v>
      </c>
      <c r="C57" s="104">
        <v>550</v>
      </c>
      <c r="D57" s="104">
        <v>550</v>
      </c>
      <c r="E57" s="104">
        <v>550</v>
      </c>
    </row>
    <row r="58" spans="1:5" ht="12.75">
      <c r="A58" s="99" t="s">
        <v>253</v>
      </c>
      <c r="B58" s="100">
        <v>400</v>
      </c>
      <c r="C58" s="104">
        <v>60</v>
      </c>
      <c r="D58" s="104">
        <v>60</v>
      </c>
      <c r="E58" s="104">
        <v>60</v>
      </c>
    </row>
    <row r="59" spans="1:5" ht="12.75">
      <c r="A59" s="99" t="s">
        <v>254</v>
      </c>
      <c r="B59" s="100" t="s">
        <v>195</v>
      </c>
      <c r="C59" s="104">
        <v>670</v>
      </c>
      <c r="D59" s="104">
        <v>670</v>
      </c>
      <c r="E59" s="104">
        <v>670</v>
      </c>
    </row>
    <row r="60" spans="1:5" ht="12.75">
      <c r="A60" s="99" t="s">
        <v>255</v>
      </c>
      <c r="B60" s="100" t="s">
        <v>195</v>
      </c>
      <c r="C60" s="104">
        <v>620</v>
      </c>
      <c r="D60" s="104">
        <v>620</v>
      </c>
      <c r="E60" s="104">
        <v>620</v>
      </c>
    </row>
    <row r="61" spans="1:5" ht="12.75">
      <c r="A61" s="99" t="s">
        <v>256</v>
      </c>
      <c r="B61" s="100" t="s">
        <v>257</v>
      </c>
      <c r="C61" s="104">
        <v>0</v>
      </c>
      <c r="D61" s="104">
        <v>0</v>
      </c>
      <c r="E61" s="104">
        <v>0</v>
      </c>
    </row>
    <row r="62" spans="1:5" ht="12.75">
      <c r="A62" s="99" t="s">
        <v>258</v>
      </c>
      <c r="B62" s="100">
        <v>250</v>
      </c>
      <c r="C62" s="99">
        <v>39</v>
      </c>
      <c r="D62" s="99">
        <v>39</v>
      </c>
      <c r="E62" s="99">
        <v>39</v>
      </c>
    </row>
    <row r="63" spans="1:5" ht="12.75">
      <c r="A63" s="99" t="s">
        <v>259</v>
      </c>
      <c r="B63" s="100" t="s">
        <v>195</v>
      </c>
      <c r="C63" s="99">
        <v>382.32</v>
      </c>
      <c r="D63" s="99">
        <v>382.32</v>
      </c>
      <c r="E63" s="99">
        <v>382.32</v>
      </c>
    </row>
    <row r="64" spans="1:5" ht="12.75">
      <c r="A64" s="99" t="s">
        <v>260</v>
      </c>
      <c r="B64" s="100" t="s">
        <v>195</v>
      </c>
      <c r="C64" s="99">
        <v>640</v>
      </c>
      <c r="D64" s="99">
        <v>675</v>
      </c>
      <c r="E64" s="99">
        <v>675</v>
      </c>
    </row>
    <row r="65" spans="1:5" ht="12.75">
      <c r="A65" s="99" t="s">
        <v>261</v>
      </c>
      <c r="B65" s="100" t="s">
        <v>204</v>
      </c>
      <c r="C65" s="99">
        <v>-5</v>
      </c>
      <c r="D65" s="99">
        <v>-5</v>
      </c>
      <c r="E65" s="99">
        <v>-5</v>
      </c>
    </row>
    <row r="66" spans="1:5" ht="12.75">
      <c r="A66" s="99" t="s">
        <v>262</v>
      </c>
      <c r="B66" s="100" t="s">
        <v>204</v>
      </c>
      <c r="C66" s="99">
        <v>274</v>
      </c>
      <c r="D66" s="99">
        <v>274</v>
      </c>
      <c r="E66" s="99">
        <v>274</v>
      </c>
    </row>
    <row r="67" spans="1:5" ht="12.75">
      <c r="A67" s="99" t="s">
        <v>263</v>
      </c>
      <c r="B67" s="100" t="s">
        <v>204</v>
      </c>
      <c r="C67" s="99">
        <v>-198</v>
      </c>
      <c r="D67" s="99">
        <v>-198</v>
      </c>
      <c r="E67" s="99">
        <v>-198</v>
      </c>
    </row>
    <row r="68" spans="1:5" ht="12.75">
      <c r="A68" s="99" t="s">
        <v>264</v>
      </c>
      <c r="B68" s="100" t="s">
        <v>204</v>
      </c>
      <c r="C68" s="99">
        <v>368</v>
      </c>
      <c r="D68" s="99">
        <f>383-15</f>
        <v>368</v>
      </c>
      <c r="E68" s="99">
        <f>383-15</f>
        <v>368</v>
      </c>
    </row>
    <row r="69" spans="1:5" ht="12.75">
      <c r="A69" s="99" t="s">
        <v>265</v>
      </c>
      <c r="B69" s="100">
        <v>400</v>
      </c>
      <c r="C69" s="99">
        <v>-45.5</v>
      </c>
      <c r="D69" s="99">
        <v>-49.5</v>
      </c>
      <c r="E69" s="99">
        <v>-61.5</v>
      </c>
    </row>
    <row r="70" spans="1:5" ht="12.75">
      <c r="A70" s="99" t="s">
        <v>266</v>
      </c>
      <c r="B70" s="100">
        <v>400</v>
      </c>
      <c r="C70" s="99">
        <v>-2</v>
      </c>
      <c r="D70" s="99">
        <v>-2</v>
      </c>
      <c r="E70" s="99">
        <v>-2</v>
      </c>
    </row>
    <row r="71" spans="1:5" ht="12.75">
      <c r="A71" s="99" t="s">
        <v>267</v>
      </c>
      <c r="B71" s="100">
        <v>250</v>
      </c>
      <c r="C71" s="99">
        <v>0</v>
      </c>
      <c r="D71" s="99">
        <v>0</v>
      </c>
      <c r="E71" s="99">
        <v>0</v>
      </c>
    </row>
    <row r="72" spans="1:5" ht="12.75">
      <c r="A72" s="99" t="s">
        <v>268</v>
      </c>
      <c r="B72" s="100">
        <v>160</v>
      </c>
      <c r="C72" s="99">
        <v>33</v>
      </c>
      <c r="D72" s="99">
        <v>27</v>
      </c>
      <c r="E72" s="99">
        <v>27</v>
      </c>
    </row>
    <row r="73" spans="1:5" ht="12.75">
      <c r="A73" s="99" t="s">
        <v>269</v>
      </c>
      <c r="B73" s="100">
        <v>250</v>
      </c>
      <c r="C73" s="99">
        <v>-144.5</v>
      </c>
      <c r="D73" s="99">
        <v>-94.5</v>
      </c>
      <c r="E73" s="99">
        <v>-87.5</v>
      </c>
    </row>
    <row r="74" spans="1:5" ht="12.75">
      <c r="A74" s="99" t="s">
        <v>270</v>
      </c>
      <c r="B74" s="100">
        <v>250</v>
      </c>
      <c r="C74" s="99">
        <v>-39.8</v>
      </c>
      <c r="D74" s="99">
        <v>-47.8</v>
      </c>
      <c r="E74" s="99">
        <v>-52.8</v>
      </c>
    </row>
    <row r="75" spans="1:5" ht="12.75">
      <c r="A75" s="99" t="s">
        <v>271</v>
      </c>
      <c r="B75" s="100" t="s">
        <v>195</v>
      </c>
      <c r="C75" s="99">
        <v>254.5</v>
      </c>
      <c r="D75" s="99">
        <v>254.5</v>
      </c>
      <c r="E75" s="99">
        <v>254.5</v>
      </c>
    </row>
    <row r="76" spans="1:5" ht="12.75">
      <c r="A76" s="99" t="s">
        <v>272</v>
      </c>
      <c r="B76" s="100">
        <v>250</v>
      </c>
      <c r="C76" s="99">
        <v>92</v>
      </c>
      <c r="D76" s="99">
        <v>80</v>
      </c>
      <c r="E76" s="99">
        <v>80</v>
      </c>
    </row>
    <row r="77" spans="1:5" ht="12.75">
      <c r="A77" s="99" t="s">
        <v>273</v>
      </c>
      <c r="B77" s="100" t="s">
        <v>204</v>
      </c>
      <c r="C77" s="99">
        <v>-176</v>
      </c>
      <c r="D77" s="99">
        <v>-176</v>
      </c>
      <c r="E77" s="99">
        <v>-176</v>
      </c>
    </row>
    <row r="78" spans="1:5" ht="12.75">
      <c r="A78" s="99" t="s">
        <v>274</v>
      </c>
      <c r="B78" s="100">
        <v>630</v>
      </c>
      <c r="C78" s="99">
        <v>-168</v>
      </c>
      <c r="D78" s="99">
        <v>-168</v>
      </c>
      <c r="E78" s="99">
        <v>-168</v>
      </c>
    </row>
    <row r="79" spans="1:5" ht="12.75">
      <c r="A79" s="99" t="s">
        <v>275</v>
      </c>
      <c r="B79" s="100" t="s">
        <v>195</v>
      </c>
      <c r="C79" s="99">
        <v>380</v>
      </c>
      <c r="D79" s="99">
        <v>380</v>
      </c>
      <c r="E79" s="99">
        <v>380</v>
      </c>
    </row>
    <row r="80" spans="1:5" ht="12.75">
      <c r="A80" s="99" t="s">
        <v>276</v>
      </c>
      <c r="B80" s="100" t="s">
        <v>198</v>
      </c>
      <c r="C80" s="99">
        <v>1028</v>
      </c>
      <c r="D80" s="99">
        <v>1028</v>
      </c>
      <c r="E80" s="99">
        <v>1028</v>
      </c>
    </row>
    <row r="81" spans="1:5" ht="12.75">
      <c r="A81" s="99" t="s">
        <v>277</v>
      </c>
      <c r="B81" s="100" t="s">
        <v>198</v>
      </c>
      <c r="C81" s="99">
        <v>838</v>
      </c>
      <c r="D81" s="99">
        <v>838</v>
      </c>
      <c r="E81" s="99">
        <v>838</v>
      </c>
    </row>
    <row r="82" spans="1:5" ht="12.75">
      <c r="A82" s="99" t="s">
        <v>278</v>
      </c>
      <c r="B82" s="100">
        <v>400</v>
      </c>
      <c r="C82" s="99">
        <v>-311.7</v>
      </c>
      <c r="D82" s="99">
        <v>-409.4</v>
      </c>
      <c r="E82" s="99">
        <v>-409.4</v>
      </c>
    </row>
    <row r="83" spans="1:5" ht="12.75">
      <c r="A83" s="99" t="s">
        <v>279</v>
      </c>
      <c r="B83" s="100">
        <v>250</v>
      </c>
      <c r="C83" s="99">
        <v>227.5</v>
      </c>
      <c r="D83" s="99">
        <v>116.5</v>
      </c>
      <c r="E83" s="99">
        <v>116.5</v>
      </c>
    </row>
    <row r="84" spans="1:5" ht="12.75">
      <c r="A84" s="99" t="s">
        <v>280</v>
      </c>
      <c r="B84" s="100">
        <v>400</v>
      </c>
      <c r="C84" s="99">
        <v>-318</v>
      </c>
      <c r="D84" s="99">
        <v>-338</v>
      </c>
      <c r="E84" s="99">
        <v>-330</v>
      </c>
    </row>
    <row r="85" spans="1:5" ht="12.75">
      <c r="A85" s="99" t="s">
        <v>281</v>
      </c>
      <c r="B85" s="100" t="s">
        <v>204</v>
      </c>
      <c r="C85" s="99">
        <v>-176.5</v>
      </c>
      <c r="D85" s="99">
        <v>-176.5</v>
      </c>
      <c r="E85" s="99">
        <v>-176.5</v>
      </c>
    </row>
    <row r="86" spans="1:5" ht="12.75">
      <c r="A86" s="99" t="s">
        <v>282</v>
      </c>
      <c r="B86" s="100">
        <v>400</v>
      </c>
      <c r="C86" s="99">
        <v>250</v>
      </c>
      <c r="D86" s="99">
        <v>250</v>
      </c>
      <c r="E86" s="99">
        <v>250</v>
      </c>
    </row>
    <row r="87" spans="1:5" ht="12.75">
      <c r="A87" s="99" t="s">
        <v>283</v>
      </c>
      <c r="B87" s="100">
        <v>400</v>
      </c>
      <c r="C87" s="99">
        <v>112</v>
      </c>
      <c r="D87" s="99">
        <v>-45</v>
      </c>
      <c r="E87" s="99">
        <v>-45</v>
      </c>
    </row>
    <row r="88" spans="1:5" ht="12.75">
      <c r="A88" s="99" t="s">
        <v>284</v>
      </c>
      <c r="B88" s="100">
        <v>250</v>
      </c>
      <c r="C88" s="99">
        <v>142</v>
      </c>
      <c r="D88" s="99">
        <v>140</v>
      </c>
      <c r="E88" s="99">
        <v>140</v>
      </c>
    </row>
    <row r="89" spans="1:5" ht="12.75">
      <c r="A89" s="99" t="s">
        <v>285</v>
      </c>
      <c r="B89" s="100">
        <v>250</v>
      </c>
      <c r="C89" s="99">
        <v>-274</v>
      </c>
      <c r="D89" s="99">
        <v>-361</v>
      </c>
      <c r="E89" s="99">
        <v>-306</v>
      </c>
    </row>
    <row r="90" spans="1:5" ht="12.75">
      <c r="A90" s="99" t="s">
        <v>286</v>
      </c>
      <c r="B90" s="100" t="s">
        <v>204</v>
      </c>
      <c r="C90" s="99">
        <v>-140</v>
      </c>
      <c r="D90" s="99">
        <f>-165-30</f>
        <v>-195</v>
      </c>
      <c r="E90" s="99">
        <v>-195</v>
      </c>
    </row>
    <row r="91" spans="1:5" ht="12.75">
      <c r="A91" s="99" t="s">
        <v>287</v>
      </c>
      <c r="B91" s="100">
        <v>400</v>
      </c>
      <c r="C91" s="99">
        <v>-148</v>
      </c>
      <c r="D91" s="99">
        <v>-187.6</v>
      </c>
      <c r="E91" s="99">
        <v>-187.6</v>
      </c>
    </row>
    <row r="92" spans="1:5" ht="12.75">
      <c r="A92" s="99" t="s">
        <v>288</v>
      </c>
      <c r="B92" s="100" t="s">
        <v>195</v>
      </c>
      <c r="C92" s="99">
        <v>754</v>
      </c>
      <c r="D92" s="99">
        <v>754</v>
      </c>
      <c r="E92" s="99">
        <v>754</v>
      </c>
    </row>
    <row r="93" spans="1:5" ht="12.75">
      <c r="A93" s="99" t="s">
        <v>289</v>
      </c>
      <c r="B93" s="100">
        <v>250</v>
      </c>
      <c r="C93" s="99">
        <v>-65.5</v>
      </c>
      <c r="D93" s="99">
        <v>-93.5</v>
      </c>
      <c r="E93" s="99">
        <v>-93.5</v>
      </c>
    </row>
    <row r="94" spans="1:5" ht="12.75">
      <c r="A94" s="99" t="s">
        <v>290</v>
      </c>
      <c r="B94" s="100">
        <v>250</v>
      </c>
      <c r="C94" s="99">
        <v>53</v>
      </c>
      <c r="D94" s="99">
        <v>48</v>
      </c>
      <c r="E94" s="99">
        <v>48</v>
      </c>
    </row>
    <row r="95" spans="1:5" ht="12.75">
      <c r="A95" s="99" t="s">
        <v>291</v>
      </c>
      <c r="B95" s="100">
        <v>100</v>
      </c>
      <c r="C95" s="99">
        <v>37</v>
      </c>
      <c r="D95" s="99">
        <v>37</v>
      </c>
      <c r="E95" s="99">
        <v>37</v>
      </c>
    </row>
    <row r="96" spans="1:5" ht="12.75">
      <c r="A96" s="99" t="s">
        <v>292</v>
      </c>
      <c r="B96" s="100">
        <v>100</v>
      </c>
      <c r="C96" s="99">
        <v>10</v>
      </c>
      <c r="D96" s="99">
        <v>10</v>
      </c>
      <c r="E96" s="99">
        <v>10</v>
      </c>
    </row>
    <row r="97" spans="1:5" ht="12.75">
      <c r="A97" s="99" t="s">
        <v>293</v>
      </c>
      <c r="B97" s="100">
        <v>250</v>
      </c>
      <c r="C97" s="99">
        <v>21.5</v>
      </c>
      <c r="D97" s="99">
        <v>-3.5</v>
      </c>
      <c r="E97" s="99">
        <v>-3.5</v>
      </c>
    </row>
    <row r="98" spans="1:5" ht="12.75">
      <c r="A98" s="99" t="s">
        <v>294</v>
      </c>
      <c r="B98" s="100" t="s">
        <v>195</v>
      </c>
      <c r="C98" s="99">
        <v>141.3</v>
      </c>
      <c r="D98" s="99">
        <v>141.3</v>
      </c>
      <c r="E98" s="99">
        <v>141.3</v>
      </c>
    </row>
    <row r="99" spans="1:5" ht="12.75">
      <c r="A99" s="99" t="s">
        <v>295</v>
      </c>
      <c r="B99" s="100" t="s">
        <v>195</v>
      </c>
      <c r="C99" s="99">
        <v>683.1</v>
      </c>
      <c r="D99" s="99">
        <v>683.1</v>
      </c>
      <c r="E99" s="99">
        <v>683.1</v>
      </c>
    </row>
    <row r="100" spans="1:5" ht="12.75">
      <c r="A100" s="99" t="s">
        <v>296</v>
      </c>
      <c r="B100" s="100" t="s">
        <v>195</v>
      </c>
      <c r="C100" s="99">
        <v>655</v>
      </c>
      <c r="D100" s="99">
        <v>655</v>
      </c>
      <c r="E100" s="99">
        <v>655</v>
      </c>
    </row>
    <row r="101" spans="1:5" ht="12.75">
      <c r="A101" s="99" t="s">
        <v>297</v>
      </c>
      <c r="B101" s="100" t="s">
        <v>204</v>
      </c>
      <c r="C101" s="99">
        <v>320</v>
      </c>
      <c r="D101" s="99">
        <v>320</v>
      </c>
      <c r="E101" s="99">
        <v>320</v>
      </c>
    </row>
    <row r="102" spans="1:5" ht="12.75">
      <c r="A102" s="99" t="s">
        <v>298</v>
      </c>
      <c r="B102" s="100">
        <v>400</v>
      </c>
      <c r="C102" s="99">
        <v>-40</v>
      </c>
      <c r="D102" s="99">
        <v>-40</v>
      </c>
      <c r="E102" s="99">
        <v>-40</v>
      </c>
    </row>
    <row r="103" spans="1:5" ht="12.75">
      <c r="A103" s="99" t="s">
        <v>299</v>
      </c>
      <c r="B103" s="100">
        <v>250</v>
      </c>
      <c r="C103" s="99">
        <v>-31.52</v>
      </c>
      <c r="D103" s="99">
        <v>-31.52</v>
      </c>
      <c r="E103" s="99">
        <v>-31.52</v>
      </c>
    </row>
    <row r="104" spans="1:5" ht="12.75">
      <c r="A104" s="99" t="s">
        <v>300</v>
      </c>
      <c r="B104" s="100">
        <v>250</v>
      </c>
      <c r="C104" s="99">
        <v>-68</v>
      </c>
      <c r="D104" s="99">
        <v>-68</v>
      </c>
      <c r="E104" s="99">
        <v>-68</v>
      </c>
    </row>
    <row r="105" spans="1:5" ht="12.75">
      <c r="A105" s="99" t="s">
        <v>301</v>
      </c>
      <c r="B105" s="100">
        <v>400</v>
      </c>
      <c r="C105" s="99">
        <v>-361</v>
      </c>
      <c r="D105" s="99">
        <v>-361</v>
      </c>
      <c r="E105" s="99">
        <v>-361</v>
      </c>
    </row>
    <row r="106" spans="1:5" ht="12.75">
      <c r="A106" s="99" t="s">
        <v>302</v>
      </c>
      <c r="B106" s="100">
        <v>250</v>
      </c>
      <c r="C106" s="99">
        <v>59.9</v>
      </c>
      <c r="D106" s="99">
        <v>44.9</v>
      </c>
      <c r="E106" s="99">
        <v>44.9</v>
      </c>
    </row>
    <row r="107" spans="1:5" ht="12.75">
      <c r="A107" s="99" t="s">
        <v>303</v>
      </c>
      <c r="B107" s="100">
        <v>630</v>
      </c>
      <c r="C107" s="99">
        <v>190</v>
      </c>
      <c r="D107" s="99">
        <v>190</v>
      </c>
      <c r="E107" s="99">
        <v>190</v>
      </c>
    </row>
    <row r="108" spans="1:5" ht="12.75">
      <c r="A108" s="99" t="s">
        <v>304</v>
      </c>
      <c r="B108" s="100">
        <v>630</v>
      </c>
      <c r="C108" s="99">
        <v>190</v>
      </c>
      <c r="D108" s="99">
        <v>190</v>
      </c>
      <c r="E108" s="99">
        <v>190</v>
      </c>
    </row>
    <row r="109" spans="1:5" ht="12.75">
      <c r="A109" s="99" t="s">
        <v>305</v>
      </c>
      <c r="B109" s="100">
        <v>160</v>
      </c>
      <c r="C109" s="99">
        <v>5</v>
      </c>
      <c r="D109" s="99">
        <v>4</v>
      </c>
      <c r="E109" s="99">
        <v>4</v>
      </c>
    </row>
    <row r="110" spans="1:5" ht="12.75">
      <c r="A110" s="99" t="s">
        <v>306</v>
      </c>
      <c r="B110" s="100" t="s">
        <v>195</v>
      </c>
      <c r="C110" s="99">
        <v>800</v>
      </c>
      <c r="D110" s="99">
        <v>800</v>
      </c>
      <c r="E110" s="99">
        <v>800</v>
      </c>
    </row>
    <row r="111" spans="1:5" ht="12.75">
      <c r="A111" s="99" t="s">
        <v>307</v>
      </c>
      <c r="B111" s="100">
        <v>160</v>
      </c>
      <c r="C111" s="99">
        <v>79</v>
      </c>
      <c r="D111" s="99">
        <v>42</v>
      </c>
      <c r="E111" s="99">
        <v>42</v>
      </c>
    </row>
    <row r="112" spans="1:5" ht="12.75">
      <c r="A112" s="99" t="s">
        <v>308</v>
      </c>
      <c r="B112" s="100">
        <v>160</v>
      </c>
      <c r="C112" s="99">
        <v>70</v>
      </c>
      <c r="D112" s="99">
        <v>70</v>
      </c>
      <c r="E112" s="99">
        <v>70</v>
      </c>
    </row>
    <row r="113" spans="1:5" ht="12.75">
      <c r="A113" s="99" t="s">
        <v>309</v>
      </c>
      <c r="B113" s="100">
        <v>400</v>
      </c>
      <c r="C113" s="99">
        <v>-78.5</v>
      </c>
      <c r="D113" s="99">
        <v>-78.5</v>
      </c>
      <c r="E113" s="99">
        <v>-78.5</v>
      </c>
    </row>
    <row r="114" spans="1:5" ht="12.75">
      <c r="A114" s="99" t="s">
        <v>310</v>
      </c>
      <c r="B114" s="100" t="s">
        <v>204</v>
      </c>
      <c r="C114" s="99">
        <v>-71</v>
      </c>
      <c r="D114" s="99">
        <v>-96</v>
      </c>
      <c r="E114" s="99">
        <v>-96</v>
      </c>
    </row>
    <row r="115" spans="1:5" ht="12.75">
      <c r="A115" s="99" t="s">
        <v>311</v>
      </c>
      <c r="B115" s="105">
        <v>250</v>
      </c>
      <c r="C115" s="99">
        <v>-124.2</v>
      </c>
      <c r="D115" s="99">
        <v>-124.2</v>
      </c>
      <c r="E115" s="99">
        <v>-124.2</v>
      </c>
    </row>
    <row r="116" spans="1:5" ht="12.75">
      <c r="A116" s="99" t="s">
        <v>312</v>
      </c>
      <c r="B116" s="100">
        <v>630</v>
      </c>
      <c r="C116" s="103">
        <v>-817.55</v>
      </c>
      <c r="D116" s="103">
        <f>-817.55</f>
        <v>-817.55</v>
      </c>
      <c r="E116" s="103">
        <f>D116</f>
        <v>-817.55</v>
      </c>
    </row>
    <row r="117" spans="1:5" ht="12.75">
      <c r="A117" s="99" t="s">
        <v>313</v>
      </c>
      <c r="B117" s="100">
        <v>250</v>
      </c>
      <c r="C117" s="99">
        <v>-302.1</v>
      </c>
      <c r="D117" s="99">
        <v>-302.1</v>
      </c>
      <c r="E117" s="99">
        <v>-302.1</v>
      </c>
    </row>
    <row r="118" spans="1:5" ht="12.75">
      <c r="A118" s="99" t="s">
        <v>314</v>
      </c>
      <c r="B118" s="100">
        <v>160</v>
      </c>
      <c r="C118" s="99">
        <v>-29.4</v>
      </c>
      <c r="D118" s="99">
        <v>-29.4</v>
      </c>
      <c r="E118" s="99">
        <v>-29.4</v>
      </c>
    </row>
    <row r="119" spans="1:5" ht="12.75">
      <c r="A119" s="99" t="s">
        <v>315</v>
      </c>
      <c r="B119" s="100">
        <v>400</v>
      </c>
      <c r="C119" s="99">
        <v>60</v>
      </c>
      <c r="D119" s="99">
        <v>60</v>
      </c>
      <c r="E119" s="99">
        <v>60</v>
      </c>
    </row>
    <row r="120" spans="1:5" ht="12.75">
      <c r="A120" s="99" t="s">
        <v>316</v>
      </c>
      <c r="B120" s="100">
        <v>400</v>
      </c>
      <c r="C120" s="99">
        <v>60</v>
      </c>
      <c r="D120" s="99">
        <v>60</v>
      </c>
      <c r="E120" s="99">
        <v>60</v>
      </c>
    </row>
    <row r="121" spans="1:5" ht="12.75">
      <c r="A121" s="99" t="s">
        <v>317</v>
      </c>
      <c r="B121" s="100">
        <v>400</v>
      </c>
      <c r="C121" s="99">
        <v>-160</v>
      </c>
      <c r="D121" s="99">
        <v>-190</v>
      </c>
      <c r="E121" s="99">
        <v>-190</v>
      </c>
    </row>
    <row r="122" spans="1:5" ht="12.75">
      <c r="A122" s="99" t="s">
        <v>318</v>
      </c>
      <c r="B122" s="100">
        <v>630</v>
      </c>
      <c r="C122" s="99">
        <v>-76</v>
      </c>
      <c r="D122" s="99">
        <f>-76-40</f>
        <v>-116</v>
      </c>
      <c r="E122" s="99">
        <v>-76</v>
      </c>
    </row>
    <row r="123" spans="1:5" ht="12.75">
      <c r="A123" s="99" t="s">
        <v>319</v>
      </c>
      <c r="B123" s="100">
        <v>400</v>
      </c>
      <c r="C123" s="99">
        <v>-55.4</v>
      </c>
      <c r="D123" s="99">
        <v>-55.4</v>
      </c>
      <c r="E123" s="99">
        <v>-55.4</v>
      </c>
    </row>
    <row r="124" spans="1:5" ht="12.75">
      <c r="A124" s="99" t="s">
        <v>320</v>
      </c>
      <c r="B124" s="100">
        <v>250</v>
      </c>
      <c r="C124" s="99">
        <v>-123</v>
      </c>
      <c r="D124" s="99">
        <v>-123</v>
      </c>
      <c r="E124" s="99">
        <v>-123</v>
      </c>
    </row>
    <row r="125" spans="1:5" ht="12.75">
      <c r="A125" s="99" t="s">
        <v>321</v>
      </c>
      <c r="B125" s="100">
        <v>160</v>
      </c>
      <c r="C125" s="99">
        <v>-31</v>
      </c>
      <c r="D125" s="99">
        <v>-46</v>
      </c>
      <c r="E125" s="99">
        <v>-46</v>
      </c>
    </row>
    <row r="126" spans="1:5" ht="12.75">
      <c r="A126" s="99" t="s">
        <v>322</v>
      </c>
      <c r="B126" s="100">
        <v>400</v>
      </c>
      <c r="C126" s="99">
        <v>-60</v>
      </c>
      <c r="D126" s="99">
        <v>-60</v>
      </c>
      <c r="E126" s="99">
        <v>-60</v>
      </c>
    </row>
    <row r="127" spans="1:5" ht="12.75">
      <c r="A127" s="99" t="s">
        <v>323</v>
      </c>
      <c r="B127" s="100">
        <v>400</v>
      </c>
      <c r="C127" s="99">
        <v>47</v>
      </c>
      <c r="D127" s="99">
        <v>72</v>
      </c>
      <c r="E127" s="99">
        <v>-278</v>
      </c>
    </row>
    <row r="128" spans="1:5" ht="12.75">
      <c r="A128" s="99" t="s">
        <v>293</v>
      </c>
      <c r="B128" s="100">
        <v>160</v>
      </c>
      <c r="C128" s="99">
        <v>31</v>
      </c>
      <c r="D128" s="99">
        <v>31</v>
      </c>
      <c r="E128" s="99">
        <v>31</v>
      </c>
    </row>
    <row r="129" spans="1:5" ht="12.75">
      <c r="A129" s="99" t="s">
        <v>324</v>
      </c>
      <c r="B129" s="100">
        <v>400</v>
      </c>
      <c r="C129" s="99">
        <v>-283.4</v>
      </c>
      <c r="D129" s="99">
        <v>-283.4</v>
      </c>
      <c r="E129" s="99">
        <v>-283.4</v>
      </c>
    </row>
    <row r="130" spans="1:5" ht="12.75">
      <c r="A130" s="99" t="s">
        <v>325</v>
      </c>
      <c r="B130" s="100">
        <v>250</v>
      </c>
      <c r="C130" s="99">
        <v>-153</v>
      </c>
      <c r="D130" s="99">
        <v>-153</v>
      </c>
      <c r="E130" s="99">
        <v>-153</v>
      </c>
    </row>
    <row r="131" spans="1:5" ht="12.75">
      <c r="A131" s="99" t="s">
        <v>326</v>
      </c>
      <c r="B131" s="100">
        <v>400</v>
      </c>
      <c r="C131" s="99">
        <v>-167</v>
      </c>
      <c r="D131" s="99">
        <v>-167</v>
      </c>
      <c r="E131" s="99">
        <v>-167</v>
      </c>
    </row>
    <row r="132" spans="1:5" ht="12.75">
      <c r="A132" s="99" t="s">
        <v>327</v>
      </c>
      <c r="B132" s="100">
        <v>250</v>
      </c>
      <c r="C132" s="99">
        <v>102</v>
      </c>
      <c r="D132" s="99">
        <v>102</v>
      </c>
      <c r="E132" s="99">
        <v>57</v>
      </c>
    </row>
    <row r="133" spans="1:5" ht="12.75">
      <c r="A133" s="99" t="s">
        <v>328</v>
      </c>
      <c r="B133" s="100">
        <v>400</v>
      </c>
      <c r="C133" s="99">
        <v>78</v>
      </c>
      <c r="D133" s="99">
        <v>78</v>
      </c>
      <c r="E133" s="99">
        <v>78</v>
      </c>
    </row>
    <row r="134" spans="1:5" ht="12.75">
      <c r="A134" s="99" t="s">
        <v>329</v>
      </c>
      <c r="B134" s="100">
        <v>400</v>
      </c>
      <c r="C134" s="99">
        <v>135</v>
      </c>
      <c r="D134" s="99">
        <v>135</v>
      </c>
      <c r="E134" s="99">
        <v>135</v>
      </c>
    </row>
    <row r="135" spans="1:5" ht="12.75">
      <c r="A135" s="99" t="s">
        <v>330</v>
      </c>
      <c r="B135" s="100">
        <v>400</v>
      </c>
      <c r="C135" s="99">
        <v>135</v>
      </c>
      <c r="D135" s="99">
        <v>135</v>
      </c>
      <c r="E135" s="99">
        <v>135</v>
      </c>
    </row>
    <row r="136" spans="1:5" ht="12.75">
      <c r="A136" s="99" t="s">
        <v>331</v>
      </c>
      <c r="B136" s="100">
        <v>400</v>
      </c>
      <c r="C136" s="99">
        <v>-40</v>
      </c>
      <c r="D136" s="99">
        <v>-40</v>
      </c>
      <c r="E136" s="99">
        <v>-40</v>
      </c>
    </row>
    <row r="137" spans="1:5" ht="12.75">
      <c r="A137" s="99" t="s">
        <v>332</v>
      </c>
      <c r="B137" s="100">
        <v>630</v>
      </c>
      <c r="C137" s="99">
        <v>20</v>
      </c>
      <c r="D137" s="99">
        <v>20</v>
      </c>
      <c r="E137" s="99">
        <v>20</v>
      </c>
    </row>
    <row r="138" spans="1:5" ht="12.75">
      <c r="A138" s="99" t="s">
        <v>333</v>
      </c>
      <c r="B138" s="100">
        <v>160</v>
      </c>
      <c r="C138" s="99">
        <v>44</v>
      </c>
      <c r="D138" s="99">
        <v>44</v>
      </c>
      <c r="E138" s="99">
        <v>44</v>
      </c>
    </row>
    <row r="139" spans="1:5" ht="12.75">
      <c r="A139" s="99" t="s">
        <v>334</v>
      </c>
      <c r="B139" s="100">
        <v>630</v>
      </c>
      <c r="C139" s="99">
        <v>-176</v>
      </c>
      <c r="D139" s="99">
        <v>-176</v>
      </c>
      <c r="E139" s="99">
        <v>-176</v>
      </c>
    </row>
    <row r="140" spans="1:5" ht="12.75">
      <c r="A140" s="99" t="s">
        <v>335</v>
      </c>
      <c r="B140" s="100">
        <v>250</v>
      </c>
      <c r="C140" s="99">
        <v>-101.5</v>
      </c>
      <c r="D140" s="99">
        <v>101.5</v>
      </c>
      <c r="E140" s="99">
        <v>101.5</v>
      </c>
    </row>
    <row r="141" spans="1:5" ht="12.75">
      <c r="A141" s="99" t="s">
        <v>336</v>
      </c>
      <c r="B141" s="105">
        <v>630</v>
      </c>
      <c r="C141" s="99">
        <v>90</v>
      </c>
      <c r="D141" s="99">
        <v>90</v>
      </c>
      <c r="E141" s="99">
        <v>90</v>
      </c>
    </row>
    <row r="142" spans="1:5" ht="12.75">
      <c r="A142" s="99" t="s">
        <v>337</v>
      </c>
      <c r="B142" s="100">
        <v>250</v>
      </c>
      <c r="C142" s="99">
        <v>-98</v>
      </c>
      <c r="D142" s="99">
        <v>-98</v>
      </c>
      <c r="E142" s="99">
        <v>-98</v>
      </c>
    </row>
    <row r="143" spans="1:5" ht="12.75">
      <c r="A143" s="99" t="s">
        <v>338</v>
      </c>
      <c r="B143" s="100">
        <v>63</v>
      </c>
      <c r="C143" s="99">
        <v>9.5</v>
      </c>
      <c r="D143" s="99">
        <v>9.5</v>
      </c>
      <c r="E143" s="99">
        <v>9.5</v>
      </c>
    </row>
    <row r="144" spans="1:5" ht="12.75">
      <c r="A144" s="99" t="s">
        <v>339</v>
      </c>
      <c r="B144" s="100">
        <v>250</v>
      </c>
      <c r="C144" s="99">
        <v>-38</v>
      </c>
      <c r="D144" s="99">
        <v>-38</v>
      </c>
      <c r="E144" s="99">
        <v>-38</v>
      </c>
    </row>
    <row r="145" spans="1:5" ht="12.75">
      <c r="A145" s="99" t="s">
        <v>340</v>
      </c>
      <c r="B145" s="100">
        <v>250</v>
      </c>
      <c r="C145" s="99">
        <v>91</v>
      </c>
      <c r="D145" s="99">
        <v>91</v>
      </c>
      <c r="E145" s="99">
        <v>91</v>
      </c>
    </row>
    <row r="146" spans="1:5" ht="12.75">
      <c r="A146" s="99" t="s">
        <v>341</v>
      </c>
      <c r="B146" s="100">
        <v>250</v>
      </c>
      <c r="C146" s="99">
        <v>-35.7</v>
      </c>
      <c r="D146" s="99">
        <v>-35.7</v>
      </c>
      <c r="E146" s="99">
        <v>-35.7</v>
      </c>
    </row>
    <row r="147" spans="1:5" ht="12.75">
      <c r="A147" s="99" t="s">
        <v>342</v>
      </c>
      <c r="B147" s="100">
        <v>160</v>
      </c>
      <c r="C147" s="99">
        <v>62</v>
      </c>
      <c r="D147" s="99">
        <v>62</v>
      </c>
      <c r="E147" s="99">
        <v>62</v>
      </c>
    </row>
    <row r="148" spans="1:5" ht="12.75">
      <c r="A148" s="99" t="s">
        <v>343</v>
      </c>
      <c r="B148" s="100">
        <v>250</v>
      </c>
      <c r="C148" s="99">
        <v>82</v>
      </c>
      <c r="D148" s="99">
        <v>82</v>
      </c>
      <c r="E148" s="99">
        <v>82</v>
      </c>
    </row>
    <row r="149" spans="1:5" ht="12.75">
      <c r="A149" s="99" t="s">
        <v>344</v>
      </c>
      <c r="B149" s="100" t="s">
        <v>198</v>
      </c>
      <c r="C149" s="99">
        <v>709</v>
      </c>
      <c r="D149" s="99">
        <v>709</v>
      </c>
      <c r="E149" s="99">
        <v>709</v>
      </c>
    </row>
    <row r="150" spans="1:5" ht="12.75">
      <c r="A150" s="99" t="s">
        <v>345</v>
      </c>
      <c r="B150" s="100" t="s">
        <v>195</v>
      </c>
      <c r="C150" s="99">
        <v>270</v>
      </c>
      <c r="D150" s="99">
        <v>270</v>
      </c>
      <c r="E150" s="99">
        <v>270</v>
      </c>
    </row>
    <row r="151" spans="1:5" ht="12.75">
      <c r="A151" s="99" t="s">
        <v>346</v>
      </c>
      <c r="B151" s="100">
        <v>630</v>
      </c>
      <c r="C151" s="99">
        <v>-388.6</v>
      </c>
      <c r="D151" s="99">
        <v>-398.6</v>
      </c>
      <c r="E151" s="99">
        <v>-398.6</v>
      </c>
    </row>
    <row r="152" spans="1:5" ht="12.75">
      <c r="A152" s="99" t="s">
        <v>347</v>
      </c>
      <c r="B152" s="100">
        <v>400</v>
      </c>
      <c r="C152" s="99">
        <v>60</v>
      </c>
      <c r="D152" s="99">
        <v>60</v>
      </c>
      <c r="E152" s="99">
        <v>60</v>
      </c>
    </row>
    <row r="153" spans="1:5" ht="12.75">
      <c r="A153" s="99" t="s">
        <v>348</v>
      </c>
      <c r="B153" s="100" t="s">
        <v>204</v>
      </c>
      <c r="C153" s="99">
        <v>-721.5</v>
      </c>
      <c r="D153" s="99">
        <v>-721.5</v>
      </c>
      <c r="E153" s="99">
        <v>-721.5</v>
      </c>
    </row>
    <row r="154" spans="1:5" ht="12.75">
      <c r="A154" s="99" t="s">
        <v>349</v>
      </c>
      <c r="B154" s="100">
        <v>250</v>
      </c>
      <c r="C154" s="99">
        <v>92</v>
      </c>
      <c r="D154" s="99">
        <v>67</v>
      </c>
      <c r="E154" s="99">
        <v>67</v>
      </c>
    </row>
    <row r="155" spans="1:5" ht="12.75">
      <c r="A155" s="99" t="s">
        <v>350</v>
      </c>
      <c r="B155" s="100">
        <v>250</v>
      </c>
      <c r="C155" s="99">
        <v>67</v>
      </c>
      <c r="D155" s="99">
        <v>62</v>
      </c>
      <c r="E155" s="99">
        <v>62</v>
      </c>
    </row>
    <row r="156" spans="1:5" ht="12.75">
      <c r="A156" s="99" t="s">
        <v>351</v>
      </c>
      <c r="B156" s="100">
        <v>250</v>
      </c>
      <c r="C156" s="99">
        <v>-63</v>
      </c>
      <c r="D156" s="99">
        <v>-63</v>
      </c>
      <c r="E156" s="99">
        <v>-63</v>
      </c>
    </row>
    <row r="157" spans="1:5" ht="12.75">
      <c r="A157" s="99" t="s">
        <v>254</v>
      </c>
      <c r="B157" s="100">
        <v>160</v>
      </c>
      <c r="C157" s="99">
        <v>137</v>
      </c>
      <c r="D157" s="99">
        <v>137</v>
      </c>
      <c r="E157" s="99">
        <v>137</v>
      </c>
    </row>
    <row r="158" spans="1:5" ht="12.75">
      <c r="A158" s="99" t="s">
        <v>255</v>
      </c>
      <c r="B158" s="100">
        <v>250</v>
      </c>
      <c r="C158" s="99">
        <v>102</v>
      </c>
      <c r="D158" s="99">
        <v>102</v>
      </c>
      <c r="E158" s="99">
        <v>62</v>
      </c>
    </row>
    <row r="159" spans="1:5" ht="12.75">
      <c r="A159" s="99" t="s">
        <v>352</v>
      </c>
      <c r="B159" s="100" t="s">
        <v>353</v>
      </c>
      <c r="C159" s="99">
        <v>-145</v>
      </c>
      <c r="D159" s="99">
        <v>-145</v>
      </c>
      <c r="E159" s="99">
        <v>-145</v>
      </c>
    </row>
    <row r="160" spans="1:5" ht="12.75">
      <c r="A160" s="99" t="s">
        <v>354</v>
      </c>
      <c r="B160" s="100">
        <v>400</v>
      </c>
      <c r="C160" s="99">
        <v>160</v>
      </c>
      <c r="D160" s="99">
        <v>160</v>
      </c>
      <c r="E160" s="99">
        <v>160</v>
      </c>
    </row>
    <row r="161" spans="1:5" ht="12.75">
      <c r="A161" s="99" t="s">
        <v>355</v>
      </c>
      <c r="B161" s="100">
        <v>400</v>
      </c>
      <c r="C161" s="99">
        <v>160</v>
      </c>
      <c r="D161" s="99">
        <v>160</v>
      </c>
      <c r="E161" s="99">
        <v>160</v>
      </c>
    </row>
  </sheetData>
  <sheetProtection/>
  <mergeCells count="7">
    <mergeCell ref="A1:E1"/>
    <mergeCell ref="A3:A4"/>
    <mergeCell ref="B3:B4"/>
    <mergeCell ref="C3:C4"/>
    <mergeCell ref="D3:D4"/>
    <mergeCell ref="E3:E4"/>
    <mergeCell ref="A2:E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U9" sqref="U9"/>
    </sheetView>
  </sheetViews>
  <sheetFormatPr defaultColWidth="9.140625" defaultRowHeight="12.75" outlineLevelRow="1"/>
  <cols>
    <col min="5" max="5" width="12.8515625" style="0" customWidth="1"/>
    <col min="6" max="6" width="11.7109375" style="0" customWidth="1"/>
    <col min="7" max="7" width="0" style="0" hidden="1" customWidth="1"/>
    <col min="8" max="8" width="11.57421875" style="0" customWidth="1"/>
    <col min="9" max="10" width="0" style="0" hidden="1" customWidth="1"/>
    <col min="11" max="11" width="10.421875" style="0" customWidth="1"/>
    <col min="12" max="12" width="14.140625" style="0" customWidth="1"/>
    <col min="13" max="13" width="12.421875" style="0" customWidth="1"/>
  </cols>
  <sheetData>
    <row r="1" spans="1:13" ht="38.25" customHeight="1">
      <c r="A1" s="222" t="s">
        <v>356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2.75">
      <c r="A2" s="222" t="s">
        <v>357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12.75">
      <c r="A3" s="224" t="s">
        <v>151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3" ht="12.75">
      <c r="A4" s="106"/>
      <c r="B4" s="106"/>
      <c r="C4" s="106"/>
      <c r="D4" s="106"/>
      <c r="E4" s="106"/>
      <c r="F4" s="106"/>
      <c r="G4" s="106"/>
      <c r="H4" s="107"/>
      <c r="I4" s="106"/>
      <c r="J4" s="106"/>
      <c r="K4" s="106"/>
      <c r="L4" s="106"/>
      <c r="M4" s="106"/>
    </row>
    <row r="5" spans="1:13" ht="12.75">
      <c r="A5" s="106"/>
      <c r="B5" s="106"/>
      <c r="C5" s="106"/>
      <c r="D5" s="106"/>
      <c r="E5" s="106"/>
      <c r="F5" s="106"/>
      <c r="G5" s="106"/>
      <c r="H5" s="107"/>
      <c r="I5" s="106"/>
      <c r="J5" s="106"/>
      <c r="K5" s="106"/>
      <c r="L5" s="106"/>
      <c r="M5" s="106"/>
    </row>
    <row r="6" spans="1:13" ht="12.75">
      <c r="A6" s="225" t="s">
        <v>155</v>
      </c>
      <c r="B6" s="227" t="s">
        <v>71</v>
      </c>
      <c r="C6" s="228"/>
      <c r="D6" s="229" t="s">
        <v>64</v>
      </c>
      <c r="E6" s="227" t="s">
        <v>123</v>
      </c>
      <c r="F6" s="227" t="s">
        <v>156</v>
      </c>
      <c r="G6" s="108"/>
      <c r="H6" s="230" t="s">
        <v>131</v>
      </c>
      <c r="I6" s="108"/>
      <c r="J6" s="108"/>
      <c r="K6" s="227" t="s">
        <v>124</v>
      </c>
      <c r="L6" s="227" t="s">
        <v>157</v>
      </c>
      <c r="M6" s="227" t="s">
        <v>358</v>
      </c>
    </row>
    <row r="7" spans="1:13" ht="36" customHeight="1">
      <c r="A7" s="226"/>
      <c r="B7" s="228"/>
      <c r="C7" s="228"/>
      <c r="D7" s="229"/>
      <c r="E7" s="228"/>
      <c r="F7" s="228"/>
      <c r="G7" s="108"/>
      <c r="H7" s="231"/>
      <c r="I7" s="108"/>
      <c r="J7" s="108"/>
      <c r="K7" s="228"/>
      <c r="L7" s="227"/>
      <c r="M7" s="227"/>
    </row>
    <row r="8" spans="1:13" ht="24" customHeight="1">
      <c r="A8" s="234">
        <v>1</v>
      </c>
      <c r="B8" s="228" t="s">
        <v>359</v>
      </c>
      <c r="C8" s="228"/>
      <c r="D8" s="109" t="s">
        <v>62</v>
      </c>
      <c r="E8" s="109">
        <v>0</v>
      </c>
      <c r="F8" s="109">
        <v>0</v>
      </c>
      <c r="G8" s="108"/>
      <c r="H8" s="110">
        <v>0</v>
      </c>
      <c r="I8" s="108"/>
      <c r="J8" s="108"/>
      <c r="K8" s="109">
        <v>0</v>
      </c>
      <c r="L8" s="227" t="s">
        <v>360</v>
      </c>
      <c r="M8" s="232">
        <v>42725</v>
      </c>
    </row>
    <row r="9" spans="1:13" ht="22.5" customHeight="1">
      <c r="A9" s="234"/>
      <c r="B9" s="228"/>
      <c r="C9" s="228"/>
      <c r="D9" s="109" t="s">
        <v>60</v>
      </c>
      <c r="E9" s="109">
        <v>6.3</v>
      </c>
      <c r="F9" s="111">
        <f>((28368/24/0.87)+(34272/24/0.87))/1000</f>
        <v>3</v>
      </c>
      <c r="G9" s="108"/>
      <c r="H9" s="110">
        <f>0.334+0.058+0.085-0.03+0.019</f>
        <v>0.4660000000000001</v>
      </c>
      <c r="I9" s="108"/>
      <c r="J9" s="108"/>
      <c r="K9" s="111">
        <f>E9-F9-H9</f>
        <v>2.8339999999999996</v>
      </c>
      <c r="L9" s="227"/>
      <c r="M9" s="233"/>
    </row>
    <row r="10" spans="1:13" ht="24" customHeight="1">
      <c r="A10" s="234">
        <v>2</v>
      </c>
      <c r="B10" s="228" t="s">
        <v>361</v>
      </c>
      <c r="C10" s="228"/>
      <c r="D10" s="109" t="s">
        <v>62</v>
      </c>
      <c r="E10" s="109">
        <v>0</v>
      </c>
      <c r="F10" s="109">
        <v>0</v>
      </c>
      <c r="G10" s="108"/>
      <c r="H10" s="110">
        <v>0</v>
      </c>
      <c r="I10" s="108"/>
      <c r="J10" s="108"/>
      <c r="K10" s="109">
        <v>0</v>
      </c>
      <c r="L10" s="227" t="s">
        <v>360</v>
      </c>
      <c r="M10" s="232">
        <v>42725</v>
      </c>
    </row>
    <row r="11" spans="1:13" ht="22.5" customHeight="1">
      <c r="A11" s="234"/>
      <c r="B11" s="228"/>
      <c r="C11" s="228"/>
      <c r="D11" s="109" t="s">
        <v>60</v>
      </c>
      <c r="E11" s="109">
        <v>4</v>
      </c>
      <c r="F11" s="111">
        <f>((36600/24/0.87)+(35160/24/0.87))/1000</f>
        <v>3.436781609195402</v>
      </c>
      <c r="G11" s="108"/>
      <c r="H11" s="110">
        <f>0.084+0.115+(0.15-0.085)+0.079</f>
        <v>0.343</v>
      </c>
      <c r="I11" s="108"/>
      <c r="J11" s="108"/>
      <c r="K11" s="111">
        <f>E11-F11-H11</f>
        <v>0.22021839080459799</v>
      </c>
      <c r="L11" s="227"/>
      <c r="M11" s="233"/>
    </row>
    <row r="12" spans="1:13" ht="22.5" customHeight="1">
      <c r="A12" s="234">
        <v>3</v>
      </c>
      <c r="B12" s="228" t="s">
        <v>362</v>
      </c>
      <c r="C12" s="228"/>
      <c r="D12" s="109" t="s">
        <v>62</v>
      </c>
      <c r="E12" s="109">
        <v>0</v>
      </c>
      <c r="F12" s="109">
        <v>0</v>
      </c>
      <c r="G12" s="108"/>
      <c r="H12" s="110">
        <v>0</v>
      </c>
      <c r="I12" s="108"/>
      <c r="J12" s="108"/>
      <c r="K12" s="109">
        <v>0</v>
      </c>
      <c r="L12" s="227" t="s">
        <v>360</v>
      </c>
      <c r="M12" s="232">
        <v>42725</v>
      </c>
    </row>
    <row r="13" spans="1:13" ht="25.5" customHeight="1">
      <c r="A13" s="234"/>
      <c r="B13" s="228"/>
      <c r="C13" s="228"/>
      <c r="D13" s="109" t="s">
        <v>60</v>
      </c>
      <c r="E13" s="109">
        <v>4</v>
      </c>
      <c r="F13" s="111">
        <f>((37248/24/0.87)+(24768/24/0.87))/1000</f>
        <v>2.9701149425287356</v>
      </c>
      <c r="G13" s="108"/>
      <c r="H13" s="110">
        <f>0.687+0.015+0.133-0.006+(0.106-0.033-0.115)+(0.008+0.003+0.00045+0.0015+0.0007)</f>
        <v>0.8006500000000001</v>
      </c>
      <c r="I13" s="108"/>
      <c r="J13" s="108"/>
      <c r="K13" s="111">
        <f>E13-F13-H13</f>
        <v>0.22923505747126427</v>
      </c>
      <c r="L13" s="227"/>
      <c r="M13" s="233"/>
    </row>
    <row r="14" spans="1:13" ht="27" customHeight="1">
      <c r="A14" s="234">
        <v>4</v>
      </c>
      <c r="B14" s="228" t="s">
        <v>363</v>
      </c>
      <c r="C14" s="228"/>
      <c r="D14" s="109" t="s">
        <v>62</v>
      </c>
      <c r="E14" s="109">
        <v>0</v>
      </c>
      <c r="F14" s="109">
        <v>0</v>
      </c>
      <c r="G14" s="108"/>
      <c r="H14" s="110">
        <v>0</v>
      </c>
      <c r="I14" s="108"/>
      <c r="J14" s="108"/>
      <c r="K14" s="109">
        <v>0</v>
      </c>
      <c r="L14" s="227" t="s">
        <v>360</v>
      </c>
      <c r="M14" s="232">
        <v>42725</v>
      </c>
    </row>
    <row r="15" spans="1:13" ht="25.5" customHeight="1">
      <c r="A15" s="234"/>
      <c r="B15" s="228"/>
      <c r="C15" s="228"/>
      <c r="D15" s="109" t="s">
        <v>60</v>
      </c>
      <c r="E15" s="109">
        <v>6.3</v>
      </c>
      <c r="F15" s="111">
        <f>((49920/24/0.87)+(44520/24/0.87))/1000</f>
        <v>4.522988505747127</v>
      </c>
      <c r="G15" s="108"/>
      <c r="H15" s="110">
        <f>0.757+0.258+0.142-0.237+(0.173-0.021)+0.051</f>
        <v>1.123</v>
      </c>
      <c r="I15" s="108"/>
      <c r="J15" s="108"/>
      <c r="K15" s="111">
        <f>E15-F15-H15</f>
        <v>0.6540114942528732</v>
      </c>
      <c r="L15" s="227"/>
      <c r="M15" s="233"/>
    </row>
    <row r="16" spans="1:14" ht="157.5" hidden="1" outlineLevel="1">
      <c r="A16" s="112"/>
      <c r="B16" s="112"/>
      <c r="C16" s="112"/>
      <c r="D16" s="112"/>
      <c r="E16" s="112" t="s">
        <v>364</v>
      </c>
      <c r="F16" s="112" t="s">
        <v>365</v>
      </c>
      <c r="G16" s="112"/>
      <c r="H16" s="112" t="s">
        <v>366</v>
      </c>
      <c r="I16" s="112"/>
      <c r="J16" s="112"/>
      <c r="K16" s="112"/>
      <c r="L16" s="112"/>
      <c r="M16" s="112"/>
      <c r="N16" s="113"/>
    </row>
    <row r="17" spans="1:14" ht="12.75" collapsed="1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</row>
    <row r="18" spans="1:14" ht="12.75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</row>
    <row r="19" spans="1:14" ht="12.75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</row>
    <row r="20" spans="1:14" ht="12.75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</row>
    <row r="21" spans="1:14" ht="12.75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</row>
    <row r="22" spans="1:14" ht="12.75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</row>
    <row r="23" spans="1:14" ht="12.75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</row>
    <row r="24" spans="1:14" ht="12.75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</row>
    <row r="25" spans="1:14" ht="12.75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</row>
    <row r="26" spans="1:14" ht="12.75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</row>
    <row r="27" spans="1:14" ht="12.75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</row>
    <row r="28" spans="1:14" ht="12.75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</row>
    <row r="29" spans="1:14" ht="12.75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</row>
  </sheetData>
  <sheetProtection/>
  <mergeCells count="28">
    <mergeCell ref="A14:A15"/>
    <mergeCell ref="B14:C15"/>
    <mergeCell ref="L14:L15"/>
    <mergeCell ref="M14:M15"/>
    <mergeCell ref="A10:A11"/>
    <mergeCell ref="B10:C11"/>
    <mergeCell ref="L10:L11"/>
    <mergeCell ref="M10:M11"/>
    <mergeCell ref="A12:A13"/>
    <mergeCell ref="B12:C13"/>
    <mergeCell ref="L12:L13"/>
    <mergeCell ref="M12:M13"/>
    <mergeCell ref="L6:L7"/>
    <mergeCell ref="M6:M7"/>
    <mergeCell ref="A8:A9"/>
    <mergeCell ref="B8:C9"/>
    <mergeCell ref="L8:L9"/>
    <mergeCell ref="M8:M9"/>
    <mergeCell ref="A1:M1"/>
    <mergeCell ref="A2:M2"/>
    <mergeCell ref="A3:M3"/>
    <mergeCell ref="A6:A7"/>
    <mergeCell ref="B6:C7"/>
    <mergeCell ref="D6:D7"/>
    <mergeCell ref="E6:E7"/>
    <mergeCell ref="F6:F7"/>
    <mergeCell ref="H6:H7"/>
    <mergeCell ref="K6:K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6"/>
  <sheetViews>
    <sheetView zoomScalePageLayoutView="0" workbookViewId="0" topLeftCell="A1">
      <selection activeCell="L10" sqref="L10"/>
    </sheetView>
  </sheetViews>
  <sheetFormatPr defaultColWidth="9.140625" defaultRowHeight="12.75" outlineLevelRow="1"/>
  <cols>
    <col min="1" max="1" width="11.8515625" style="0" customWidth="1"/>
    <col min="2" max="2" width="18.28125" style="0" customWidth="1"/>
    <col min="3" max="3" width="12.8515625" style="0" customWidth="1"/>
    <col min="4" max="4" width="16.140625" style="0" customWidth="1"/>
    <col min="5" max="5" width="15.421875" style="0" customWidth="1"/>
    <col min="6" max="6" width="20.00390625" style="0" customWidth="1"/>
    <col min="7" max="7" width="21.8515625" style="0" customWidth="1"/>
    <col min="8" max="8" width="16.28125" style="0" customWidth="1"/>
    <col min="9" max="9" width="13.28125" style="0" customWidth="1"/>
    <col min="10" max="11" width="12.28125" style="0" customWidth="1"/>
    <col min="12" max="12" width="12.8515625" style="0" customWidth="1"/>
    <col min="13" max="13" width="14.140625" style="0" customWidth="1"/>
    <col min="14" max="14" width="12.421875" style="0" customWidth="1"/>
  </cols>
  <sheetData>
    <row r="1" spans="1:14" ht="24.75" customHeight="1">
      <c r="A1" s="222" t="s">
        <v>367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24.75" customHeight="1">
      <c r="A2" s="222" t="s">
        <v>357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</row>
    <row r="3" spans="1:14" ht="24.75" customHeight="1">
      <c r="A3" s="224" t="s">
        <v>151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1:14" ht="24.75" customHeight="1" thickBo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ht="24.75" customHeight="1">
      <c r="A5" s="245" t="s">
        <v>155</v>
      </c>
      <c r="B5" s="243" t="s">
        <v>71</v>
      </c>
      <c r="C5" s="243" t="s">
        <v>64</v>
      </c>
      <c r="D5" s="115" t="s">
        <v>368</v>
      </c>
      <c r="E5" s="243" t="s">
        <v>140</v>
      </c>
      <c r="F5" s="116" t="s">
        <v>369</v>
      </c>
      <c r="G5" s="243" t="s">
        <v>370</v>
      </c>
      <c r="H5" s="116" t="s">
        <v>371</v>
      </c>
      <c r="I5" s="243" t="s">
        <v>138</v>
      </c>
      <c r="J5" s="243" t="s">
        <v>372</v>
      </c>
      <c r="K5" s="113"/>
      <c r="L5" s="106"/>
      <c r="M5" s="106"/>
      <c r="N5" s="106"/>
    </row>
    <row r="6" spans="1:14" ht="24.75" customHeight="1" thickBot="1">
      <c r="A6" s="246"/>
      <c r="B6" s="244"/>
      <c r="C6" s="244"/>
      <c r="D6" s="117" t="s">
        <v>373</v>
      </c>
      <c r="E6" s="244"/>
      <c r="F6" s="118" t="s">
        <v>374</v>
      </c>
      <c r="G6" s="244"/>
      <c r="H6" s="118" t="s">
        <v>375</v>
      </c>
      <c r="I6" s="244"/>
      <c r="J6" s="244"/>
      <c r="K6" s="113"/>
      <c r="L6" s="106"/>
      <c r="M6" s="106"/>
      <c r="N6" s="106"/>
    </row>
    <row r="7" spans="1:11" ht="24.75" customHeight="1" thickBot="1">
      <c r="A7" s="235">
        <v>1</v>
      </c>
      <c r="B7" s="237" t="s">
        <v>376</v>
      </c>
      <c r="C7" s="119" t="s">
        <v>60</v>
      </c>
      <c r="D7" s="119">
        <v>0</v>
      </c>
      <c r="E7" s="119">
        <v>0</v>
      </c>
      <c r="F7" s="119">
        <v>0</v>
      </c>
      <c r="G7" s="119">
        <f>D7-E7-F7</f>
        <v>0</v>
      </c>
      <c r="H7" s="239" t="s">
        <v>360</v>
      </c>
      <c r="I7" s="241">
        <v>40533</v>
      </c>
      <c r="J7" s="235" t="s">
        <v>377</v>
      </c>
      <c r="K7" s="113"/>
    </row>
    <row r="8" spans="1:11" ht="24.75" customHeight="1" thickBot="1">
      <c r="A8" s="236"/>
      <c r="B8" s="238"/>
      <c r="C8" s="119" t="s">
        <v>59</v>
      </c>
      <c r="D8" s="119">
        <v>0.25</v>
      </c>
      <c r="E8" s="119">
        <v>0.155</v>
      </c>
      <c r="F8" s="119">
        <v>0.004</v>
      </c>
      <c r="G8" s="119">
        <f>D8-E8-F8</f>
        <v>0.091</v>
      </c>
      <c r="H8" s="240"/>
      <c r="I8" s="242"/>
      <c r="J8" s="236"/>
      <c r="K8" s="113"/>
    </row>
    <row r="9" spans="1:11" ht="24.75" customHeight="1" thickBot="1">
      <c r="A9" s="235">
        <v>2</v>
      </c>
      <c r="B9" s="237" t="s">
        <v>378</v>
      </c>
      <c r="C9" s="119" t="s">
        <v>60</v>
      </c>
      <c r="D9" s="119">
        <v>0</v>
      </c>
      <c r="E9" s="119">
        <v>0</v>
      </c>
      <c r="F9" s="119">
        <v>0</v>
      </c>
      <c r="G9" s="119">
        <f aca="true" t="shared" si="0" ref="G9:G72">D9-E9-F9</f>
        <v>0</v>
      </c>
      <c r="H9" s="239" t="s">
        <v>360</v>
      </c>
      <c r="I9" s="241">
        <v>40533</v>
      </c>
      <c r="J9" s="235" t="s">
        <v>377</v>
      </c>
      <c r="K9" s="113"/>
    </row>
    <row r="10" spans="1:11" ht="24.75" customHeight="1" thickBot="1">
      <c r="A10" s="236"/>
      <c r="B10" s="238"/>
      <c r="C10" s="119" t="s">
        <v>59</v>
      </c>
      <c r="D10" s="119">
        <v>0.63</v>
      </c>
      <c r="E10" s="119">
        <v>0.317</v>
      </c>
      <c r="F10" s="119">
        <v>0</v>
      </c>
      <c r="G10" s="119">
        <f t="shared" si="0"/>
        <v>0.313</v>
      </c>
      <c r="H10" s="240"/>
      <c r="I10" s="242"/>
      <c r="J10" s="236"/>
      <c r="K10" s="113"/>
    </row>
    <row r="11" spans="1:11" ht="24.75" customHeight="1" thickBot="1">
      <c r="A11" s="235">
        <v>3</v>
      </c>
      <c r="B11" s="237" t="s">
        <v>379</v>
      </c>
      <c r="C11" s="119" t="s">
        <v>60</v>
      </c>
      <c r="D11" s="119">
        <v>0</v>
      </c>
      <c r="E11" s="119">
        <v>0</v>
      </c>
      <c r="F11" s="119">
        <v>0</v>
      </c>
      <c r="G11" s="119">
        <f t="shared" si="0"/>
        <v>0</v>
      </c>
      <c r="H11" s="239" t="s">
        <v>360</v>
      </c>
      <c r="I11" s="241">
        <v>40533</v>
      </c>
      <c r="J11" s="235" t="s">
        <v>377</v>
      </c>
      <c r="K11" s="113"/>
    </row>
    <row r="12" spans="1:11" ht="24.75" customHeight="1" thickBot="1">
      <c r="A12" s="236"/>
      <c r="B12" s="238"/>
      <c r="C12" s="119" t="s">
        <v>59</v>
      </c>
      <c r="D12" s="119">
        <v>0.4</v>
      </c>
      <c r="E12" s="119">
        <v>0.23</v>
      </c>
      <c r="F12" s="119">
        <f>0.006+0.015</f>
        <v>0.020999999999999998</v>
      </c>
      <c r="G12" s="119">
        <f t="shared" si="0"/>
        <v>0.14900000000000002</v>
      </c>
      <c r="H12" s="240"/>
      <c r="I12" s="242"/>
      <c r="J12" s="236"/>
      <c r="K12" s="113"/>
    </row>
    <row r="13" spans="1:11" ht="24.75" customHeight="1" thickBot="1">
      <c r="A13" s="235">
        <v>4</v>
      </c>
      <c r="B13" s="237" t="s">
        <v>380</v>
      </c>
      <c r="C13" s="119" t="s">
        <v>60</v>
      </c>
      <c r="D13" s="119">
        <v>0</v>
      </c>
      <c r="E13" s="119">
        <v>0</v>
      </c>
      <c r="F13" s="119">
        <v>0</v>
      </c>
      <c r="G13" s="119">
        <f t="shared" si="0"/>
        <v>0</v>
      </c>
      <c r="H13" s="239" t="s">
        <v>360</v>
      </c>
      <c r="I13" s="241">
        <v>40533</v>
      </c>
      <c r="J13" s="235" t="s">
        <v>377</v>
      </c>
      <c r="K13" s="113"/>
    </row>
    <row r="14" spans="1:11" ht="24.75" customHeight="1" thickBot="1">
      <c r="A14" s="236"/>
      <c r="B14" s="238"/>
      <c r="C14" s="119" t="s">
        <v>59</v>
      </c>
      <c r="D14" s="119">
        <v>0.4</v>
      </c>
      <c r="E14" s="119">
        <v>0.245</v>
      </c>
      <c r="F14" s="119">
        <v>0.09</v>
      </c>
      <c r="G14" s="119">
        <f t="shared" si="0"/>
        <v>0.06500000000000003</v>
      </c>
      <c r="H14" s="240"/>
      <c r="I14" s="242"/>
      <c r="J14" s="236"/>
      <c r="K14" s="113"/>
    </row>
    <row r="15" spans="1:11" ht="24.75" customHeight="1" thickBot="1">
      <c r="A15" s="235">
        <v>5</v>
      </c>
      <c r="B15" s="237" t="s">
        <v>381</v>
      </c>
      <c r="C15" s="119" t="s">
        <v>60</v>
      </c>
      <c r="D15" s="119">
        <v>0</v>
      </c>
      <c r="E15" s="119">
        <v>0</v>
      </c>
      <c r="F15" s="119">
        <v>0</v>
      </c>
      <c r="G15" s="119">
        <f t="shared" si="0"/>
        <v>0</v>
      </c>
      <c r="H15" s="239" t="s">
        <v>360</v>
      </c>
      <c r="I15" s="241">
        <v>40533</v>
      </c>
      <c r="J15" s="235" t="s">
        <v>377</v>
      </c>
      <c r="K15" s="113"/>
    </row>
    <row r="16" spans="1:10" ht="24.75" customHeight="1" thickBot="1">
      <c r="A16" s="236"/>
      <c r="B16" s="238"/>
      <c r="C16" s="119" t="s">
        <v>59</v>
      </c>
      <c r="D16" s="119">
        <v>0.4</v>
      </c>
      <c r="E16" s="119">
        <v>0.151</v>
      </c>
      <c r="F16" s="119">
        <v>0</v>
      </c>
      <c r="G16" s="119">
        <f t="shared" si="0"/>
        <v>0.24900000000000003</v>
      </c>
      <c r="H16" s="240"/>
      <c r="I16" s="242"/>
      <c r="J16" s="236"/>
    </row>
    <row r="17" spans="1:15" ht="24.75" customHeight="1" outlineLevel="1" thickBot="1">
      <c r="A17" s="235">
        <v>6</v>
      </c>
      <c r="B17" s="237" t="s">
        <v>382</v>
      </c>
      <c r="C17" s="119" t="s">
        <v>60</v>
      </c>
      <c r="D17" s="119">
        <v>0</v>
      </c>
      <c r="E17" s="119">
        <v>0</v>
      </c>
      <c r="F17" s="119">
        <v>0</v>
      </c>
      <c r="G17" s="119">
        <f t="shared" si="0"/>
        <v>0</v>
      </c>
      <c r="H17" s="239" t="s">
        <v>360</v>
      </c>
      <c r="I17" s="241">
        <v>40533</v>
      </c>
      <c r="J17" s="235" t="s">
        <v>377</v>
      </c>
      <c r="L17" s="112"/>
      <c r="M17" s="112"/>
      <c r="N17" s="112"/>
      <c r="O17" s="113"/>
    </row>
    <row r="18" spans="1:15" ht="24.75" customHeight="1" thickBot="1">
      <c r="A18" s="236"/>
      <c r="B18" s="238"/>
      <c r="C18" s="119" t="s">
        <v>59</v>
      </c>
      <c r="D18" s="119">
        <v>0.63</v>
      </c>
      <c r="E18" s="119">
        <v>0.093</v>
      </c>
      <c r="F18" s="119">
        <v>0</v>
      </c>
      <c r="G18" s="119">
        <f t="shared" si="0"/>
        <v>0.537</v>
      </c>
      <c r="H18" s="240"/>
      <c r="I18" s="242"/>
      <c r="J18" s="236"/>
      <c r="L18" s="113"/>
      <c r="M18" s="113"/>
      <c r="N18" s="113"/>
      <c r="O18" s="113"/>
    </row>
    <row r="19" spans="1:15" ht="24.75" customHeight="1" thickBot="1">
      <c r="A19" s="235">
        <v>7</v>
      </c>
      <c r="B19" s="237" t="s">
        <v>383</v>
      </c>
      <c r="C19" s="119" t="s">
        <v>60</v>
      </c>
      <c r="D19" s="119">
        <v>0</v>
      </c>
      <c r="E19" s="119">
        <v>0</v>
      </c>
      <c r="F19" s="119">
        <v>0</v>
      </c>
      <c r="G19" s="119">
        <f t="shared" si="0"/>
        <v>0</v>
      </c>
      <c r="H19" s="239" t="s">
        <v>360</v>
      </c>
      <c r="I19" s="241">
        <v>40533</v>
      </c>
      <c r="J19" s="235" t="s">
        <v>377</v>
      </c>
      <c r="L19" s="113"/>
      <c r="M19" s="113"/>
      <c r="N19" s="113"/>
      <c r="O19" s="113"/>
    </row>
    <row r="20" spans="1:15" ht="24.75" customHeight="1" thickBot="1">
      <c r="A20" s="236"/>
      <c r="B20" s="238"/>
      <c r="C20" s="119" t="s">
        <v>59</v>
      </c>
      <c r="D20" s="119">
        <v>0.25</v>
      </c>
      <c r="E20" s="119">
        <v>0.097</v>
      </c>
      <c r="F20" s="119">
        <f>0.005+0.02</f>
        <v>0.025</v>
      </c>
      <c r="G20" s="119">
        <f t="shared" si="0"/>
        <v>0.128</v>
      </c>
      <c r="H20" s="240"/>
      <c r="I20" s="242"/>
      <c r="J20" s="236"/>
      <c r="L20" s="113"/>
      <c r="M20" s="113"/>
      <c r="N20" s="113"/>
      <c r="O20" s="113"/>
    </row>
    <row r="21" spans="1:15" ht="24.75" customHeight="1" thickBot="1">
      <c r="A21" s="235">
        <v>8</v>
      </c>
      <c r="B21" s="237" t="s">
        <v>384</v>
      </c>
      <c r="C21" s="119" t="s">
        <v>60</v>
      </c>
      <c r="D21" s="119">
        <v>0</v>
      </c>
      <c r="E21" s="119">
        <v>0</v>
      </c>
      <c r="F21" s="119">
        <v>0</v>
      </c>
      <c r="G21" s="119">
        <f t="shared" si="0"/>
        <v>0</v>
      </c>
      <c r="H21" s="239" t="s">
        <v>360</v>
      </c>
      <c r="I21" s="241">
        <v>40533</v>
      </c>
      <c r="J21" s="235" t="s">
        <v>377</v>
      </c>
      <c r="L21" s="113"/>
      <c r="M21" s="113"/>
      <c r="N21" s="113"/>
      <c r="O21" s="113"/>
    </row>
    <row r="22" spans="1:15" ht="24.75" customHeight="1" thickBot="1">
      <c r="A22" s="236"/>
      <c r="B22" s="238"/>
      <c r="C22" s="119" t="s">
        <v>59</v>
      </c>
      <c r="D22" s="119">
        <v>0.25</v>
      </c>
      <c r="E22" s="119">
        <v>0.143</v>
      </c>
      <c r="F22" s="119">
        <v>0</v>
      </c>
      <c r="G22" s="119">
        <f t="shared" si="0"/>
        <v>0.10700000000000001</v>
      </c>
      <c r="H22" s="240"/>
      <c r="I22" s="242"/>
      <c r="J22" s="236"/>
      <c r="L22" s="113"/>
      <c r="M22" s="113"/>
      <c r="N22" s="113"/>
      <c r="O22" s="113"/>
    </row>
    <row r="23" spans="1:15" ht="24.75" customHeight="1" thickBot="1">
      <c r="A23" s="235">
        <v>9</v>
      </c>
      <c r="B23" s="237" t="s">
        <v>385</v>
      </c>
      <c r="C23" s="119" t="s">
        <v>60</v>
      </c>
      <c r="D23" s="119">
        <v>0</v>
      </c>
      <c r="E23" s="119">
        <v>0</v>
      </c>
      <c r="F23" s="119">
        <v>0</v>
      </c>
      <c r="G23" s="119">
        <f t="shared" si="0"/>
        <v>0</v>
      </c>
      <c r="H23" s="239" t="s">
        <v>360</v>
      </c>
      <c r="I23" s="241">
        <v>40533</v>
      </c>
      <c r="J23" s="235" t="s">
        <v>377</v>
      </c>
      <c r="L23" s="113"/>
      <c r="M23" s="113"/>
      <c r="N23" s="113"/>
      <c r="O23" s="113"/>
    </row>
    <row r="24" spans="1:15" ht="24.75" customHeight="1" thickBot="1">
      <c r="A24" s="236"/>
      <c r="B24" s="238"/>
      <c r="C24" s="119" t="s">
        <v>59</v>
      </c>
      <c r="D24" s="119">
        <v>0.63</v>
      </c>
      <c r="E24" s="119">
        <v>0.19</v>
      </c>
      <c r="F24" s="119">
        <v>0.008</v>
      </c>
      <c r="G24" s="119">
        <f t="shared" si="0"/>
        <v>0.432</v>
      </c>
      <c r="H24" s="240"/>
      <c r="I24" s="242"/>
      <c r="J24" s="236"/>
      <c r="L24" s="113"/>
      <c r="M24" s="113"/>
      <c r="N24" s="113"/>
      <c r="O24" s="113"/>
    </row>
    <row r="25" spans="1:15" ht="24.75" customHeight="1" thickBot="1">
      <c r="A25" s="235">
        <v>10</v>
      </c>
      <c r="B25" s="237" t="s">
        <v>386</v>
      </c>
      <c r="C25" s="119" t="s">
        <v>60</v>
      </c>
      <c r="D25" s="119">
        <v>0</v>
      </c>
      <c r="E25" s="119">
        <v>0</v>
      </c>
      <c r="F25" s="119">
        <v>0</v>
      </c>
      <c r="G25" s="119">
        <f t="shared" si="0"/>
        <v>0</v>
      </c>
      <c r="H25" s="239" t="s">
        <v>360</v>
      </c>
      <c r="I25" s="241">
        <v>40533</v>
      </c>
      <c r="J25" s="235" t="s">
        <v>377</v>
      </c>
      <c r="L25" s="113"/>
      <c r="M25" s="113"/>
      <c r="N25" s="113"/>
      <c r="O25" s="113"/>
    </row>
    <row r="26" spans="1:15" ht="24.75" customHeight="1" thickBot="1">
      <c r="A26" s="236"/>
      <c r="B26" s="238"/>
      <c r="C26" s="119" t="s">
        <v>59</v>
      </c>
      <c r="D26" s="119">
        <v>0.4</v>
      </c>
      <c r="E26" s="119">
        <v>0.204</v>
      </c>
      <c r="F26" s="119">
        <v>0</v>
      </c>
      <c r="G26" s="119">
        <f t="shared" si="0"/>
        <v>0.19600000000000004</v>
      </c>
      <c r="H26" s="240"/>
      <c r="I26" s="242"/>
      <c r="J26" s="236"/>
      <c r="L26" s="113"/>
      <c r="M26" s="113"/>
      <c r="N26" s="113"/>
      <c r="O26" s="113"/>
    </row>
    <row r="27" spans="1:15" ht="24.75" customHeight="1" thickBot="1">
      <c r="A27" s="235">
        <v>11</v>
      </c>
      <c r="B27" s="237" t="s">
        <v>387</v>
      </c>
      <c r="C27" s="119" t="s">
        <v>60</v>
      </c>
      <c r="D27" s="119">
        <v>0</v>
      </c>
      <c r="E27" s="119">
        <v>0</v>
      </c>
      <c r="F27" s="119">
        <v>0</v>
      </c>
      <c r="G27" s="119">
        <f t="shared" si="0"/>
        <v>0</v>
      </c>
      <c r="H27" s="239" t="s">
        <v>360</v>
      </c>
      <c r="I27" s="241">
        <v>40533</v>
      </c>
      <c r="J27" s="235" t="s">
        <v>377</v>
      </c>
      <c r="L27" s="113"/>
      <c r="M27" s="113"/>
      <c r="N27" s="113"/>
      <c r="O27" s="113"/>
    </row>
    <row r="28" spans="1:15" ht="24.75" customHeight="1" thickBot="1">
      <c r="A28" s="236"/>
      <c r="B28" s="238"/>
      <c r="C28" s="119" t="s">
        <v>59</v>
      </c>
      <c r="D28" s="119">
        <v>0.4</v>
      </c>
      <c r="E28" s="119">
        <v>0.217</v>
      </c>
      <c r="F28" s="119">
        <v>0</v>
      </c>
      <c r="G28" s="119">
        <f t="shared" si="0"/>
        <v>0.18300000000000002</v>
      </c>
      <c r="H28" s="240"/>
      <c r="I28" s="242"/>
      <c r="J28" s="236"/>
      <c r="L28" s="113"/>
      <c r="M28" s="113"/>
      <c r="N28" s="113"/>
      <c r="O28" s="113"/>
    </row>
    <row r="29" spans="1:15" ht="24.75" customHeight="1" thickBot="1">
      <c r="A29" s="235">
        <v>12</v>
      </c>
      <c r="B29" s="237" t="s">
        <v>388</v>
      </c>
      <c r="C29" s="119" t="s">
        <v>60</v>
      </c>
      <c r="D29" s="119">
        <v>0</v>
      </c>
      <c r="E29" s="119">
        <v>0</v>
      </c>
      <c r="F29" s="119">
        <v>0</v>
      </c>
      <c r="G29" s="119">
        <f t="shared" si="0"/>
        <v>0</v>
      </c>
      <c r="H29" s="239" t="s">
        <v>360</v>
      </c>
      <c r="I29" s="241">
        <v>40533</v>
      </c>
      <c r="J29" s="235" t="s">
        <v>377</v>
      </c>
      <c r="L29" s="113"/>
      <c r="M29" s="113"/>
      <c r="N29" s="113"/>
      <c r="O29" s="113"/>
    </row>
    <row r="30" spans="1:10" ht="24.75" customHeight="1" thickBot="1">
      <c r="A30" s="236"/>
      <c r="B30" s="238"/>
      <c r="C30" s="119" t="s">
        <v>59</v>
      </c>
      <c r="D30" s="119">
        <v>0.63</v>
      </c>
      <c r="E30" s="119">
        <v>0.267</v>
      </c>
      <c r="F30" s="119">
        <f>0.007+0.004</f>
        <v>0.011</v>
      </c>
      <c r="G30" s="119">
        <f t="shared" si="0"/>
        <v>0.352</v>
      </c>
      <c r="H30" s="240"/>
      <c r="I30" s="242"/>
      <c r="J30" s="236"/>
    </row>
    <row r="31" spans="1:10" ht="24.75" customHeight="1" thickBot="1">
      <c r="A31" s="235">
        <v>13</v>
      </c>
      <c r="B31" s="237" t="s">
        <v>389</v>
      </c>
      <c r="C31" s="119" t="s">
        <v>60</v>
      </c>
      <c r="D31" s="119">
        <v>0</v>
      </c>
      <c r="E31" s="119">
        <v>0</v>
      </c>
      <c r="F31" s="119">
        <v>0</v>
      </c>
      <c r="G31" s="119">
        <f t="shared" si="0"/>
        <v>0</v>
      </c>
      <c r="H31" s="239" t="s">
        <v>360</v>
      </c>
      <c r="I31" s="241">
        <v>40533</v>
      </c>
      <c r="J31" s="235" t="s">
        <v>377</v>
      </c>
    </row>
    <row r="32" spans="1:10" ht="24.75" customHeight="1" thickBot="1">
      <c r="A32" s="236"/>
      <c r="B32" s="238"/>
      <c r="C32" s="119" t="s">
        <v>390</v>
      </c>
      <c r="D32" s="119">
        <v>0.4</v>
      </c>
      <c r="E32" s="119">
        <v>0.164</v>
      </c>
      <c r="F32" s="119">
        <v>0</v>
      </c>
      <c r="G32" s="119">
        <f t="shared" si="0"/>
        <v>0.23600000000000002</v>
      </c>
      <c r="H32" s="240"/>
      <c r="I32" s="242"/>
      <c r="J32" s="236"/>
    </row>
    <row r="33" spans="1:10" ht="24.75" customHeight="1" thickBot="1">
      <c r="A33" s="235">
        <v>14</v>
      </c>
      <c r="B33" s="237" t="s">
        <v>391</v>
      </c>
      <c r="C33" s="119" t="s">
        <v>60</v>
      </c>
      <c r="D33" s="119">
        <v>0</v>
      </c>
      <c r="E33" s="119">
        <v>0</v>
      </c>
      <c r="F33" s="119">
        <v>0</v>
      </c>
      <c r="G33" s="119">
        <f t="shared" si="0"/>
        <v>0</v>
      </c>
      <c r="H33" s="239" t="s">
        <v>360</v>
      </c>
      <c r="I33" s="241">
        <v>40533</v>
      </c>
      <c r="J33" s="235" t="s">
        <v>377</v>
      </c>
    </row>
    <row r="34" spans="1:10" ht="24.75" customHeight="1" thickBot="1">
      <c r="A34" s="236"/>
      <c r="B34" s="238"/>
      <c r="C34" s="119" t="s">
        <v>59</v>
      </c>
      <c r="D34" s="119">
        <v>0.25</v>
      </c>
      <c r="E34" s="119">
        <v>0.14</v>
      </c>
      <c r="F34" s="119">
        <v>0</v>
      </c>
      <c r="G34" s="119">
        <f t="shared" si="0"/>
        <v>0.10999999999999999</v>
      </c>
      <c r="H34" s="240"/>
      <c r="I34" s="242"/>
      <c r="J34" s="236"/>
    </row>
    <row r="35" spans="1:10" ht="24.75" customHeight="1" thickBot="1">
      <c r="A35" s="235">
        <v>15</v>
      </c>
      <c r="B35" s="237" t="s">
        <v>392</v>
      </c>
      <c r="C35" s="119" t="s">
        <v>60</v>
      </c>
      <c r="D35" s="119">
        <v>0</v>
      </c>
      <c r="E35" s="119">
        <v>0</v>
      </c>
      <c r="F35" s="119">
        <v>0</v>
      </c>
      <c r="G35" s="119">
        <f t="shared" si="0"/>
        <v>0</v>
      </c>
      <c r="H35" s="239" t="s">
        <v>360</v>
      </c>
      <c r="I35" s="241">
        <v>40533</v>
      </c>
      <c r="J35" s="235" t="s">
        <v>377</v>
      </c>
    </row>
    <row r="36" spans="1:10" ht="24.75" customHeight="1" thickBot="1">
      <c r="A36" s="236"/>
      <c r="B36" s="238"/>
      <c r="C36" s="119" t="s">
        <v>59</v>
      </c>
      <c r="D36" s="119">
        <v>0.63</v>
      </c>
      <c r="E36" s="119">
        <v>0.146</v>
      </c>
      <c r="F36" s="119">
        <v>0.035</v>
      </c>
      <c r="G36" s="119">
        <f t="shared" si="0"/>
        <v>0.44899999999999995</v>
      </c>
      <c r="H36" s="240"/>
      <c r="I36" s="242"/>
      <c r="J36" s="236"/>
    </row>
    <row r="37" spans="1:10" ht="24.75" customHeight="1" thickBot="1">
      <c r="A37" s="235">
        <v>16</v>
      </c>
      <c r="B37" s="237" t="s">
        <v>393</v>
      </c>
      <c r="C37" s="119" t="s">
        <v>60</v>
      </c>
      <c r="D37" s="119">
        <v>0</v>
      </c>
      <c r="E37" s="119">
        <v>0</v>
      </c>
      <c r="F37" s="119">
        <v>0</v>
      </c>
      <c r="G37" s="119">
        <f t="shared" si="0"/>
        <v>0</v>
      </c>
      <c r="H37" s="239" t="s">
        <v>360</v>
      </c>
      <c r="I37" s="241">
        <v>40533</v>
      </c>
      <c r="J37" s="235" t="s">
        <v>377</v>
      </c>
    </row>
    <row r="38" spans="1:10" ht="24.75" customHeight="1" thickBot="1">
      <c r="A38" s="236"/>
      <c r="B38" s="238"/>
      <c r="C38" s="119" t="s">
        <v>59</v>
      </c>
      <c r="D38" s="119">
        <v>0.25</v>
      </c>
      <c r="E38" s="119">
        <v>0.076</v>
      </c>
      <c r="F38" s="119">
        <v>0.007</v>
      </c>
      <c r="G38" s="119">
        <f t="shared" si="0"/>
        <v>0.16699999999999998</v>
      </c>
      <c r="H38" s="240"/>
      <c r="I38" s="242"/>
      <c r="J38" s="236"/>
    </row>
    <row r="39" spans="1:10" ht="24.75" customHeight="1" thickBot="1">
      <c r="A39" s="235">
        <v>17</v>
      </c>
      <c r="B39" s="237" t="s">
        <v>394</v>
      </c>
      <c r="C39" s="119" t="s">
        <v>60</v>
      </c>
      <c r="D39" s="119">
        <v>0</v>
      </c>
      <c r="E39" s="119">
        <v>0</v>
      </c>
      <c r="F39" s="119">
        <v>0</v>
      </c>
      <c r="G39" s="119">
        <f t="shared" si="0"/>
        <v>0</v>
      </c>
      <c r="H39" s="239" t="s">
        <v>360</v>
      </c>
      <c r="I39" s="241">
        <v>40533</v>
      </c>
      <c r="J39" s="235" t="s">
        <v>377</v>
      </c>
    </row>
    <row r="40" spans="1:10" ht="24.75" customHeight="1" thickBot="1">
      <c r="A40" s="236"/>
      <c r="B40" s="238"/>
      <c r="C40" s="119" t="s">
        <v>59</v>
      </c>
      <c r="D40" s="119">
        <v>0.63</v>
      </c>
      <c r="E40" s="119">
        <v>0.134</v>
      </c>
      <c r="F40" s="119">
        <v>0</v>
      </c>
      <c r="G40" s="119">
        <f t="shared" si="0"/>
        <v>0.496</v>
      </c>
      <c r="H40" s="240"/>
      <c r="I40" s="242"/>
      <c r="J40" s="236"/>
    </row>
    <row r="41" spans="1:10" ht="24.75" customHeight="1" thickBot="1">
      <c r="A41" s="235">
        <v>18</v>
      </c>
      <c r="B41" s="237" t="s">
        <v>395</v>
      </c>
      <c r="C41" s="119" t="s">
        <v>60</v>
      </c>
      <c r="D41" s="119">
        <v>0</v>
      </c>
      <c r="E41" s="119">
        <v>0</v>
      </c>
      <c r="F41" s="119">
        <v>0</v>
      </c>
      <c r="G41" s="119">
        <f t="shared" si="0"/>
        <v>0</v>
      </c>
      <c r="H41" s="239" t="s">
        <v>360</v>
      </c>
      <c r="I41" s="241">
        <v>40533</v>
      </c>
      <c r="J41" s="235" t="s">
        <v>377</v>
      </c>
    </row>
    <row r="42" spans="1:10" ht="24.75" customHeight="1" thickBot="1">
      <c r="A42" s="236"/>
      <c r="B42" s="238"/>
      <c r="C42" s="119" t="s">
        <v>59</v>
      </c>
      <c r="D42" s="119">
        <v>0.4</v>
      </c>
      <c r="E42" s="119">
        <v>0.063</v>
      </c>
      <c r="F42" s="119">
        <v>0</v>
      </c>
      <c r="G42" s="119">
        <f t="shared" si="0"/>
        <v>0.337</v>
      </c>
      <c r="H42" s="240"/>
      <c r="I42" s="242"/>
      <c r="J42" s="236"/>
    </row>
    <row r="43" spans="1:10" ht="24.75" customHeight="1" thickBot="1">
      <c r="A43" s="235">
        <v>19</v>
      </c>
      <c r="B43" s="237" t="s">
        <v>396</v>
      </c>
      <c r="C43" s="119" t="s">
        <v>60</v>
      </c>
      <c r="D43" s="119">
        <v>0</v>
      </c>
      <c r="E43" s="119">
        <v>0</v>
      </c>
      <c r="F43" s="119">
        <v>0</v>
      </c>
      <c r="G43" s="119">
        <f t="shared" si="0"/>
        <v>0</v>
      </c>
      <c r="H43" s="239" t="s">
        <v>360</v>
      </c>
      <c r="I43" s="241">
        <v>40533</v>
      </c>
      <c r="J43" s="235" t="s">
        <v>377</v>
      </c>
    </row>
    <row r="44" spans="1:10" ht="24.75" customHeight="1" thickBot="1">
      <c r="A44" s="236"/>
      <c r="B44" s="238"/>
      <c r="C44" s="119" t="s">
        <v>59</v>
      </c>
      <c r="D44" s="119">
        <v>0.4</v>
      </c>
      <c r="E44" s="119">
        <v>0.091</v>
      </c>
      <c r="F44" s="119">
        <v>0.008</v>
      </c>
      <c r="G44" s="119">
        <f t="shared" si="0"/>
        <v>0.30100000000000005</v>
      </c>
      <c r="H44" s="240"/>
      <c r="I44" s="242"/>
      <c r="J44" s="236"/>
    </row>
    <row r="45" spans="1:10" ht="24.75" customHeight="1" thickBot="1">
      <c r="A45" s="235">
        <v>20</v>
      </c>
      <c r="B45" s="237" t="s">
        <v>397</v>
      </c>
      <c r="C45" s="119" t="s">
        <v>60</v>
      </c>
      <c r="D45" s="119">
        <v>0</v>
      </c>
      <c r="E45" s="119">
        <v>0</v>
      </c>
      <c r="F45" s="119">
        <v>0</v>
      </c>
      <c r="G45" s="119">
        <f t="shared" si="0"/>
        <v>0</v>
      </c>
      <c r="H45" s="239" t="s">
        <v>360</v>
      </c>
      <c r="I45" s="241">
        <v>40533</v>
      </c>
      <c r="J45" s="235" t="s">
        <v>377</v>
      </c>
    </row>
    <row r="46" spans="1:10" ht="24.75" customHeight="1" thickBot="1">
      <c r="A46" s="236"/>
      <c r="B46" s="238"/>
      <c r="C46" s="119" t="s">
        <v>59</v>
      </c>
      <c r="D46" s="119">
        <v>0.63</v>
      </c>
      <c r="E46" s="119">
        <v>0.32</v>
      </c>
      <c r="F46" s="119">
        <f>0.037+0.004</f>
        <v>0.040999999999999995</v>
      </c>
      <c r="G46" s="119">
        <f t="shared" si="0"/>
        <v>0.269</v>
      </c>
      <c r="H46" s="240"/>
      <c r="I46" s="242"/>
      <c r="J46" s="236"/>
    </row>
    <row r="47" spans="1:10" ht="24.75" customHeight="1" thickBot="1">
      <c r="A47" s="235">
        <v>21</v>
      </c>
      <c r="B47" s="237" t="s">
        <v>398</v>
      </c>
      <c r="C47" s="119" t="s">
        <v>60</v>
      </c>
      <c r="D47" s="119">
        <v>0</v>
      </c>
      <c r="E47" s="119">
        <v>0</v>
      </c>
      <c r="F47" s="119">
        <v>0</v>
      </c>
      <c r="G47" s="119">
        <f t="shared" si="0"/>
        <v>0</v>
      </c>
      <c r="H47" s="239" t="s">
        <v>360</v>
      </c>
      <c r="I47" s="241">
        <v>40533</v>
      </c>
      <c r="J47" s="235" t="s">
        <v>377</v>
      </c>
    </row>
    <row r="48" spans="1:10" ht="24.75" customHeight="1" thickBot="1">
      <c r="A48" s="236"/>
      <c r="B48" s="238"/>
      <c r="C48" s="119" t="s">
        <v>59</v>
      </c>
      <c r="D48" s="119">
        <v>0.4</v>
      </c>
      <c r="E48" s="119">
        <v>0.255</v>
      </c>
      <c r="F48" s="119">
        <v>0</v>
      </c>
      <c r="G48" s="119">
        <f t="shared" si="0"/>
        <v>0.14500000000000002</v>
      </c>
      <c r="H48" s="240"/>
      <c r="I48" s="242"/>
      <c r="J48" s="236"/>
    </row>
    <row r="49" spans="1:10" ht="24.75" customHeight="1" thickBot="1">
      <c r="A49" s="235">
        <v>22</v>
      </c>
      <c r="B49" s="237" t="s">
        <v>399</v>
      </c>
      <c r="C49" s="119" t="s">
        <v>60</v>
      </c>
      <c r="D49" s="119">
        <v>0</v>
      </c>
      <c r="E49" s="119">
        <v>0</v>
      </c>
      <c r="F49" s="119">
        <v>0</v>
      </c>
      <c r="G49" s="119">
        <f t="shared" si="0"/>
        <v>0</v>
      </c>
      <c r="H49" s="239" t="s">
        <v>360</v>
      </c>
      <c r="I49" s="241">
        <v>40533</v>
      </c>
      <c r="J49" s="235" t="s">
        <v>377</v>
      </c>
    </row>
    <row r="50" spans="1:10" ht="24.75" customHeight="1" thickBot="1">
      <c r="A50" s="236"/>
      <c r="B50" s="238"/>
      <c r="C50" s="119" t="s">
        <v>59</v>
      </c>
      <c r="D50" s="119">
        <v>0.25</v>
      </c>
      <c r="E50" s="119">
        <v>0.065</v>
      </c>
      <c r="F50" s="119">
        <v>0</v>
      </c>
      <c r="G50" s="119">
        <f t="shared" si="0"/>
        <v>0.185</v>
      </c>
      <c r="H50" s="240"/>
      <c r="I50" s="242"/>
      <c r="J50" s="236"/>
    </row>
    <row r="51" spans="1:10" ht="24.75" customHeight="1" thickBot="1">
      <c r="A51" s="235">
        <v>23</v>
      </c>
      <c r="B51" s="237" t="s">
        <v>400</v>
      </c>
      <c r="C51" s="119" t="s">
        <v>60</v>
      </c>
      <c r="D51" s="119">
        <v>0</v>
      </c>
      <c r="E51" s="119">
        <v>0</v>
      </c>
      <c r="F51" s="119">
        <v>0</v>
      </c>
      <c r="G51" s="119">
        <f t="shared" si="0"/>
        <v>0</v>
      </c>
      <c r="H51" s="239" t="s">
        <v>360</v>
      </c>
      <c r="I51" s="241">
        <v>40533</v>
      </c>
      <c r="J51" s="235" t="s">
        <v>377</v>
      </c>
    </row>
    <row r="52" spans="1:10" ht="24.75" customHeight="1" thickBot="1">
      <c r="A52" s="236"/>
      <c r="B52" s="238"/>
      <c r="C52" s="119" t="s">
        <v>59</v>
      </c>
      <c r="D52" s="119">
        <v>0.63</v>
      </c>
      <c r="E52" s="119">
        <v>0.224</v>
      </c>
      <c r="F52" s="119">
        <v>0.005</v>
      </c>
      <c r="G52" s="119">
        <f t="shared" si="0"/>
        <v>0.401</v>
      </c>
      <c r="H52" s="240"/>
      <c r="I52" s="242"/>
      <c r="J52" s="236"/>
    </row>
    <row r="53" spans="1:10" ht="24.75" customHeight="1" thickBot="1">
      <c r="A53" s="235">
        <v>24</v>
      </c>
      <c r="B53" s="237" t="s">
        <v>401</v>
      </c>
      <c r="C53" s="119" t="s">
        <v>60</v>
      </c>
      <c r="D53" s="119">
        <v>0</v>
      </c>
      <c r="E53" s="119">
        <v>0</v>
      </c>
      <c r="F53" s="119">
        <v>0</v>
      </c>
      <c r="G53" s="119">
        <f t="shared" si="0"/>
        <v>0</v>
      </c>
      <c r="H53" s="239" t="s">
        <v>360</v>
      </c>
      <c r="I53" s="241">
        <v>40533</v>
      </c>
      <c r="J53" s="235" t="s">
        <v>377</v>
      </c>
    </row>
    <row r="54" spans="1:10" ht="24.75" customHeight="1" thickBot="1">
      <c r="A54" s="236"/>
      <c r="B54" s="238"/>
      <c r="C54" s="119" t="s">
        <v>59</v>
      </c>
      <c r="D54" s="119">
        <v>0.63</v>
      </c>
      <c r="E54" s="119">
        <v>0.221</v>
      </c>
      <c r="F54" s="119">
        <v>0.03</v>
      </c>
      <c r="G54" s="119">
        <f t="shared" si="0"/>
        <v>0.379</v>
      </c>
      <c r="H54" s="240"/>
      <c r="I54" s="242"/>
      <c r="J54" s="236"/>
    </row>
    <row r="55" spans="1:10" ht="24.75" customHeight="1" thickBot="1">
      <c r="A55" s="235">
        <v>25</v>
      </c>
      <c r="B55" s="237" t="s">
        <v>402</v>
      </c>
      <c r="C55" s="119" t="s">
        <v>60</v>
      </c>
      <c r="D55" s="119">
        <v>0</v>
      </c>
      <c r="E55" s="119">
        <v>0</v>
      </c>
      <c r="F55" s="119">
        <v>0</v>
      </c>
      <c r="G55" s="119">
        <f t="shared" si="0"/>
        <v>0</v>
      </c>
      <c r="H55" s="239" t="s">
        <v>360</v>
      </c>
      <c r="I55" s="241">
        <v>40533</v>
      </c>
      <c r="J55" s="235" t="s">
        <v>377</v>
      </c>
    </row>
    <row r="56" spans="1:10" ht="24.75" customHeight="1" thickBot="1">
      <c r="A56" s="236"/>
      <c r="B56" s="238"/>
      <c r="C56" s="119" t="s">
        <v>59</v>
      </c>
      <c r="D56" s="119">
        <v>0.25</v>
      </c>
      <c r="E56" s="119">
        <v>0.093</v>
      </c>
      <c r="F56" s="119">
        <v>0.007</v>
      </c>
      <c r="G56" s="119">
        <f t="shared" si="0"/>
        <v>0.15</v>
      </c>
      <c r="H56" s="240"/>
      <c r="I56" s="242"/>
      <c r="J56" s="236"/>
    </row>
    <row r="57" spans="1:10" ht="24.75" customHeight="1" thickBot="1">
      <c r="A57" s="235">
        <v>26</v>
      </c>
      <c r="B57" s="237" t="s">
        <v>403</v>
      </c>
      <c r="C57" s="119" t="s">
        <v>60</v>
      </c>
      <c r="D57" s="119">
        <v>0</v>
      </c>
      <c r="E57" s="119">
        <v>0</v>
      </c>
      <c r="F57" s="119">
        <v>0</v>
      </c>
      <c r="G57" s="119">
        <f t="shared" si="0"/>
        <v>0</v>
      </c>
      <c r="H57" s="239" t="s">
        <v>360</v>
      </c>
      <c r="I57" s="241">
        <v>40533</v>
      </c>
      <c r="J57" s="235" t="s">
        <v>377</v>
      </c>
    </row>
    <row r="58" spans="1:10" ht="24.75" customHeight="1" thickBot="1">
      <c r="A58" s="236"/>
      <c r="B58" s="238"/>
      <c r="C58" s="119" t="s">
        <v>59</v>
      </c>
      <c r="D58" s="119">
        <v>0.4</v>
      </c>
      <c r="E58" s="119">
        <v>0.24</v>
      </c>
      <c r="F58" s="119">
        <v>0.02</v>
      </c>
      <c r="G58" s="119">
        <f t="shared" si="0"/>
        <v>0.14000000000000004</v>
      </c>
      <c r="H58" s="240"/>
      <c r="I58" s="242"/>
      <c r="J58" s="236"/>
    </row>
    <row r="59" spans="1:10" ht="24.75" customHeight="1" thickBot="1">
      <c r="A59" s="235">
        <v>27</v>
      </c>
      <c r="B59" s="237" t="s">
        <v>404</v>
      </c>
      <c r="C59" s="119" t="s">
        <v>60</v>
      </c>
      <c r="D59" s="119">
        <v>0</v>
      </c>
      <c r="E59" s="119">
        <v>0</v>
      </c>
      <c r="F59" s="119">
        <v>0</v>
      </c>
      <c r="G59" s="119">
        <f t="shared" si="0"/>
        <v>0</v>
      </c>
      <c r="H59" s="239" t="s">
        <v>360</v>
      </c>
      <c r="I59" s="241">
        <v>40533</v>
      </c>
      <c r="J59" s="235" t="s">
        <v>377</v>
      </c>
    </row>
    <row r="60" spans="1:10" ht="24.75" customHeight="1" thickBot="1">
      <c r="A60" s="236"/>
      <c r="B60" s="238"/>
      <c r="C60" s="119" t="s">
        <v>59</v>
      </c>
      <c r="D60" s="119">
        <v>0.63</v>
      </c>
      <c r="E60" s="119">
        <v>0.539</v>
      </c>
      <c r="F60" s="119">
        <v>0.085</v>
      </c>
      <c r="G60" s="119">
        <f t="shared" si="0"/>
        <v>0.005999999999999964</v>
      </c>
      <c r="H60" s="240"/>
      <c r="I60" s="242"/>
      <c r="J60" s="236"/>
    </row>
    <row r="61" spans="1:10" ht="24.75" customHeight="1" thickBot="1">
      <c r="A61" s="235">
        <v>28</v>
      </c>
      <c r="B61" s="237" t="s">
        <v>405</v>
      </c>
      <c r="C61" s="119" t="s">
        <v>60</v>
      </c>
      <c r="D61" s="119">
        <v>0</v>
      </c>
      <c r="E61" s="119">
        <v>0</v>
      </c>
      <c r="F61" s="119">
        <v>0</v>
      </c>
      <c r="G61" s="119">
        <f t="shared" si="0"/>
        <v>0</v>
      </c>
      <c r="H61" s="239" t="s">
        <v>360</v>
      </c>
      <c r="I61" s="241">
        <v>40533</v>
      </c>
      <c r="J61" s="235" t="s">
        <v>377</v>
      </c>
    </row>
    <row r="62" spans="1:10" ht="24.75" customHeight="1" thickBot="1">
      <c r="A62" s="236"/>
      <c r="B62" s="238"/>
      <c r="C62" s="119" t="s">
        <v>59</v>
      </c>
      <c r="D62" s="119">
        <v>0.4</v>
      </c>
      <c r="E62" s="119">
        <v>0.216</v>
      </c>
      <c r="F62" s="119">
        <v>0</v>
      </c>
      <c r="G62" s="119">
        <f t="shared" si="0"/>
        <v>0.18400000000000002</v>
      </c>
      <c r="H62" s="240"/>
      <c r="I62" s="242"/>
      <c r="J62" s="236"/>
    </row>
    <row r="63" spans="1:10" ht="24.75" customHeight="1" thickBot="1">
      <c r="A63" s="235">
        <v>29</v>
      </c>
      <c r="B63" s="237" t="s">
        <v>406</v>
      </c>
      <c r="C63" s="119" t="s">
        <v>60</v>
      </c>
      <c r="D63" s="119">
        <v>0</v>
      </c>
      <c r="E63" s="119">
        <v>0</v>
      </c>
      <c r="F63" s="119">
        <v>0</v>
      </c>
      <c r="G63" s="119">
        <f t="shared" si="0"/>
        <v>0</v>
      </c>
      <c r="H63" s="239" t="s">
        <v>360</v>
      </c>
      <c r="I63" s="241">
        <v>40533</v>
      </c>
      <c r="J63" s="235" t="s">
        <v>377</v>
      </c>
    </row>
    <row r="64" spans="1:10" ht="24.75" customHeight="1" thickBot="1">
      <c r="A64" s="236"/>
      <c r="B64" s="238"/>
      <c r="C64" s="119" t="s">
        <v>59</v>
      </c>
      <c r="D64" s="119">
        <v>0.25</v>
      </c>
      <c r="E64" s="119">
        <v>0.008</v>
      </c>
      <c r="F64" s="119">
        <v>0</v>
      </c>
      <c r="G64" s="119">
        <f t="shared" si="0"/>
        <v>0.242</v>
      </c>
      <c r="H64" s="240"/>
      <c r="I64" s="242"/>
      <c r="J64" s="236"/>
    </row>
    <row r="65" spans="1:10" ht="24.75" customHeight="1" thickBot="1">
      <c r="A65" s="235">
        <v>30</v>
      </c>
      <c r="B65" s="237" t="s">
        <v>407</v>
      </c>
      <c r="C65" s="119" t="s">
        <v>60</v>
      </c>
      <c r="D65" s="119">
        <v>0</v>
      </c>
      <c r="E65" s="119">
        <v>0</v>
      </c>
      <c r="F65" s="119">
        <v>0</v>
      </c>
      <c r="G65" s="119">
        <f t="shared" si="0"/>
        <v>0</v>
      </c>
      <c r="H65" s="239" t="s">
        <v>360</v>
      </c>
      <c r="I65" s="241">
        <v>40533</v>
      </c>
      <c r="J65" s="235" t="s">
        <v>377</v>
      </c>
    </row>
    <row r="66" spans="1:10" ht="24.75" customHeight="1" thickBot="1">
      <c r="A66" s="236"/>
      <c r="B66" s="238"/>
      <c r="C66" s="119" t="s">
        <v>59</v>
      </c>
      <c r="D66" s="119">
        <v>0.4</v>
      </c>
      <c r="E66" s="119">
        <v>0.194</v>
      </c>
      <c r="F66" s="119">
        <v>0</v>
      </c>
      <c r="G66" s="119">
        <f t="shared" si="0"/>
        <v>0.20600000000000002</v>
      </c>
      <c r="H66" s="240"/>
      <c r="I66" s="242"/>
      <c r="J66" s="236"/>
    </row>
    <row r="67" spans="1:10" ht="24.75" customHeight="1" thickBot="1">
      <c r="A67" s="235">
        <v>31</v>
      </c>
      <c r="B67" s="237" t="s">
        <v>408</v>
      </c>
      <c r="C67" s="119" t="s">
        <v>60</v>
      </c>
      <c r="D67" s="119">
        <v>0</v>
      </c>
      <c r="E67" s="119">
        <v>0</v>
      </c>
      <c r="F67" s="119">
        <v>0</v>
      </c>
      <c r="G67" s="119">
        <f t="shared" si="0"/>
        <v>0</v>
      </c>
      <c r="H67" s="239" t="s">
        <v>360</v>
      </c>
      <c r="I67" s="241">
        <v>40533</v>
      </c>
      <c r="J67" s="235" t="s">
        <v>377</v>
      </c>
    </row>
    <row r="68" spans="1:10" ht="24.75" customHeight="1" thickBot="1">
      <c r="A68" s="236"/>
      <c r="B68" s="238"/>
      <c r="C68" s="119" t="s">
        <v>59</v>
      </c>
      <c r="D68" s="119">
        <v>0.25</v>
      </c>
      <c r="E68" s="119">
        <v>0.027</v>
      </c>
      <c r="F68" s="119">
        <v>0</v>
      </c>
      <c r="G68" s="119">
        <f t="shared" si="0"/>
        <v>0.223</v>
      </c>
      <c r="H68" s="240"/>
      <c r="I68" s="242"/>
      <c r="J68" s="236"/>
    </row>
    <row r="69" spans="1:10" ht="24.75" customHeight="1" thickBot="1">
      <c r="A69" s="235">
        <v>32</v>
      </c>
      <c r="B69" s="237" t="s">
        <v>409</v>
      </c>
      <c r="C69" s="119" t="s">
        <v>60</v>
      </c>
      <c r="D69" s="119">
        <v>0</v>
      </c>
      <c r="E69" s="119">
        <v>0</v>
      </c>
      <c r="F69" s="119">
        <v>0</v>
      </c>
      <c r="G69" s="119">
        <f t="shared" si="0"/>
        <v>0</v>
      </c>
      <c r="H69" s="239" t="s">
        <v>360</v>
      </c>
      <c r="I69" s="241">
        <v>40533</v>
      </c>
      <c r="J69" s="235" t="s">
        <v>377</v>
      </c>
    </row>
    <row r="70" spans="1:10" ht="24.75" customHeight="1" thickBot="1">
      <c r="A70" s="236"/>
      <c r="B70" s="238"/>
      <c r="C70" s="119" t="s">
        <v>59</v>
      </c>
      <c r="D70" s="119">
        <v>0.25</v>
      </c>
      <c r="E70" s="119">
        <v>0.011</v>
      </c>
      <c r="F70" s="119">
        <v>0</v>
      </c>
      <c r="G70" s="119">
        <f t="shared" si="0"/>
        <v>0.239</v>
      </c>
      <c r="H70" s="240"/>
      <c r="I70" s="242"/>
      <c r="J70" s="236"/>
    </row>
    <row r="71" spans="1:10" ht="24.75" customHeight="1" thickBot="1">
      <c r="A71" s="235">
        <v>33</v>
      </c>
      <c r="B71" s="237" t="s">
        <v>410</v>
      </c>
      <c r="C71" s="119" t="s">
        <v>60</v>
      </c>
      <c r="D71" s="119">
        <v>0</v>
      </c>
      <c r="E71" s="119">
        <v>0</v>
      </c>
      <c r="F71" s="119">
        <v>0</v>
      </c>
      <c r="G71" s="119">
        <f t="shared" si="0"/>
        <v>0</v>
      </c>
      <c r="H71" s="239" t="s">
        <v>360</v>
      </c>
      <c r="I71" s="241">
        <v>40533</v>
      </c>
      <c r="J71" s="235" t="s">
        <v>377</v>
      </c>
    </row>
    <row r="72" spans="1:10" ht="24.75" customHeight="1" thickBot="1">
      <c r="A72" s="236"/>
      <c r="B72" s="238"/>
      <c r="C72" s="119" t="s">
        <v>59</v>
      </c>
      <c r="D72" s="119">
        <v>0.4</v>
      </c>
      <c r="E72" s="119">
        <v>0.16</v>
      </c>
      <c r="F72" s="119">
        <v>0.015</v>
      </c>
      <c r="G72" s="119">
        <f t="shared" si="0"/>
        <v>0.22500000000000003</v>
      </c>
      <c r="H72" s="240"/>
      <c r="I72" s="242"/>
      <c r="J72" s="236"/>
    </row>
    <row r="73" spans="1:10" ht="24.75" customHeight="1" thickBot="1">
      <c r="A73" s="235">
        <v>34</v>
      </c>
      <c r="B73" s="237" t="s">
        <v>411</v>
      </c>
      <c r="C73" s="119" t="s">
        <v>60</v>
      </c>
      <c r="D73" s="119">
        <v>0</v>
      </c>
      <c r="E73" s="119">
        <v>0</v>
      </c>
      <c r="F73" s="119">
        <v>0</v>
      </c>
      <c r="G73" s="119">
        <f aca="true" t="shared" si="1" ref="G73:G108">D73-E73-F73</f>
        <v>0</v>
      </c>
      <c r="H73" s="239" t="s">
        <v>360</v>
      </c>
      <c r="I73" s="241">
        <v>40533</v>
      </c>
      <c r="J73" s="235" t="s">
        <v>377</v>
      </c>
    </row>
    <row r="74" spans="1:10" ht="24.75" customHeight="1" thickBot="1">
      <c r="A74" s="236"/>
      <c r="B74" s="238"/>
      <c r="C74" s="119" t="s">
        <v>59</v>
      </c>
      <c r="D74" s="119">
        <v>0.25</v>
      </c>
      <c r="E74" s="119">
        <v>0.094</v>
      </c>
      <c r="F74" s="119">
        <v>0.03</v>
      </c>
      <c r="G74" s="119">
        <f t="shared" si="1"/>
        <v>0.126</v>
      </c>
      <c r="H74" s="240"/>
      <c r="I74" s="242"/>
      <c r="J74" s="236"/>
    </row>
    <row r="75" spans="1:10" ht="24.75" customHeight="1" thickBot="1">
      <c r="A75" s="235">
        <v>35</v>
      </c>
      <c r="B75" s="237" t="s">
        <v>412</v>
      </c>
      <c r="C75" s="119" t="s">
        <v>60</v>
      </c>
      <c r="D75" s="119">
        <v>0</v>
      </c>
      <c r="E75" s="119">
        <v>0</v>
      </c>
      <c r="F75" s="119">
        <v>0</v>
      </c>
      <c r="G75" s="119">
        <f t="shared" si="1"/>
        <v>0</v>
      </c>
      <c r="H75" s="239" t="s">
        <v>360</v>
      </c>
      <c r="I75" s="241">
        <v>40533</v>
      </c>
      <c r="J75" s="235" t="s">
        <v>377</v>
      </c>
    </row>
    <row r="76" spans="1:10" ht="24.75" customHeight="1" thickBot="1">
      <c r="A76" s="236"/>
      <c r="B76" s="238"/>
      <c r="C76" s="119" t="s">
        <v>59</v>
      </c>
      <c r="D76" s="119">
        <v>0.4</v>
      </c>
      <c r="E76" s="119">
        <v>0.13</v>
      </c>
      <c r="F76" s="119">
        <v>0</v>
      </c>
      <c r="G76" s="119">
        <f t="shared" si="1"/>
        <v>0.27</v>
      </c>
      <c r="H76" s="240"/>
      <c r="I76" s="242"/>
      <c r="J76" s="236"/>
    </row>
    <row r="77" spans="1:10" ht="24.75" customHeight="1" thickBot="1">
      <c r="A77" s="235">
        <v>36</v>
      </c>
      <c r="B77" s="237" t="s">
        <v>413</v>
      </c>
      <c r="C77" s="119" t="s">
        <v>60</v>
      </c>
      <c r="D77" s="119">
        <v>0</v>
      </c>
      <c r="E77" s="119">
        <v>0</v>
      </c>
      <c r="F77" s="119">
        <v>0</v>
      </c>
      <c r="G77" s="119">
        <f t="shared" si="1"/>
        <v>0</v>
      </c>
      <c r="H77" s="239" t="s">
        <v>360</v>
      </c>
      <c r="I77" s="241">
        <v>40533</v>
      </c>
      <c r="J77" s="235" t="s">
        <v>377</v>
      </c>
    </row>
    <row r="78" spans="1:10" ht="24.75" customHeight="1" thickBot="1">
      <c r="A78" s="236"/>
      <c r="B78" s="238"/>
      <c r="C78" s="119" t="s">
        <v>59</v>
      </c>
      <c r="D78" s="119">
        <v>0.25</v>
      </c>
      <c r="E78" s="119">
        <v>0.12</v>
      </c>
      <c r="F78" s="119">
        <v>0.015</v>
      </c>
      <c r="G78" s="119">
        <f t="shared" si="1"/>
        <v>0.115</v>
      </c>
      <c r="H78" s="240"/>
      <c r="I78" s="242"/>
      <c r="J78" s="236"/>
    </row>
    <row r="79" spans="1:10" ht="24.75" customHeight="1" thickBot="1">
      <c r="A79" s="235">
        <v>37</v>
      </c>
      <c r="B79" s="237" t="s">
        <v>414</v>
      </c>
      <c r="C79" s="119" t="s">
        <v>60</v>
      </c>
      <c r="D79" s="119">
        <v>0</v>
      </c>
      <c r="E79" s="119">
        <v>0</v>
      </c>
      <c r="F79" s="119">
        <v>0</v>
      </c>
      <c r="G79" s="119">
        <f t="shared" si="1"/>
        <v>0</v>
      </c>
      <c r="H79" s="239" t="s">
        <v>360</v>
      </c>
      <c r="I79" s="241">
        <v>40533</v>
      </c>
      <c r="J79" s="235" t="s">
        <v>377</v>
      </c>
    </row>
    <row r="80" spans="1:10" ht="24.75" customHeight="1" thickBot="1">
      <c r="A80" s="236"/>
      <c r="B80" s="238"/>
      <c r="C80" s="119" t="s">
        <v>59</v>
      </c>
      <c r="D80" s="119">
        <v>0.63</v>
      </c>
      <c r="E80" s="119">
        <v>0.346</v>
      </c>
      <c r="F80" s="119">
        <f>0.1115+0.049</f>
        <v>0.1605</v>
      </c>
      <c r="G80" s="119">
        <f t="shared" si="1"/>
        <v>0.12350000000000003</v>
      </c>
      <c r="H80" s="240"/>
      <c r="I80" s="242"/>
      <c r="J80" s="236"/>
    </row>
    <row r="81" spans="1:10" ht="24.75" customHeight="1" thickBot="1">
      <c r="A81" s="235">
        <v>38</v>
      </c>
      <c r="B81" s="237" t="s">
        <v>415</v>
      </c>
      <c r="C81" s="119" t="s">
        <v>60</v>
      </c>
      <c r="D81" s="119">
        <v>0</v>
      </c>
      <c r="E81" s="119">
        <v>0</v>
      </c>
      <c r="F81" s="119">
        <v>0</v>
      </c>
      <c r="G81" s="119">
        <f t="shared" si="1"/>
        <v>0</v>
      </c>
      <c r="H81" s="239" t="s">
        <v>360</v>
      </c>
      <c r="I81" s="241">
        <v>40533</v>
      </c>
      <c r="J81" s="235" t="s">
        <v>377</v>
      </c>
    </row>
    <row r="82" spans="1:10" ht="24.75" customHeight="1" thickBot="1">
      <c r="A82" s="236"/>
      <c r="B82" s="238"/>
      <c r="C82" s="119" t="s">
        <v>59</v>
      </c>
      <c r="D82" s="119">
        <v>0.4</v>
      </c>
      <c r="E82" s="119">
        <v>0.073</v>
      </c>
      <c r="F82" s="119">
        <v>0.015</v>
      </c>
      <c r="G82" s="119">
        <f t="shared" si="1"/>
        <v>0.312</v>
      </c>
      <c r="H82" s="240"/>
      <c r="I82" s="242"/>
      <c r="J82" s="236"/>
    </row>
    <row r="83" spans="1:10" ht="24.75" customHeight="1" thickBot="1">
      <c r="A83" s="235">
        <v>39</v>
      </c>
      <c r="B83" s="237" t="s">
        <v>416</v>
      </c>
      <c r="C83" s="119" t="s">
        <v>60</v>
      </c>
      <c r="D83" s="119">
        <v>0</v>
      </c>
      <c r="E83" s="119">
        <v>0</v>
      </c>
      <c r="F83" s="119">
        <v>0</v>
      </c>
      <c r="G83" s="119">
        <f t="shared" si="1"/>
        <v>0</v>
      </c>
      <c r="H83" s="239" t="s">
        <v>360</v>
      </c>
      <c r="I83" s="241">
        <v>40533</v>
      </c>
      <c r="J83" s="235" t="s">
        <v>377</v>
      </c>
    </row>
    <row r="84" spans="1:10" ht="24.75" customHeight="1" thickBot="1">
      <c r="A84" s="236"/>
      <c r="B84" s="238"/>
      <c r="C84" s="119" t="s">
        <v>59</v>
      </c>
      <c r="D84" s="119">
        <v>0.63</v>
      </c>
      <c r="E84" s="119">
        <v>0.315</v>
      </c>
      <c r="F84" s="119">
        <v>0</v>
      </c>
      <c r="G84" s="119">
        <f t="shared" si="1"/>
        <v>0.315</v>
      </c>
      <c r="H84" s="240"/>
      <c r="I84" s="242"/>
      <c r="J84" s="236"/>
    </row>
    <row r="85" spans="1:10" ht="24.75" customHeight="1" thickBot="1">
      <c r="A85" s="235">
        <v>40</v>
      </c>
      <c r="B85" s="237" t="s">
        <v>417</v>
      </c>
      <c r="C85" s="119" t="s">
        <v>60</v>
      </c>
      <c r="D85" s="119">
        <v>0</v>
      </c>
      <c r="E85" s="119">
        <v>0</v>
      </c>
      <c r="F85" s="119">
        <v>0</v>
      </c>
      <c r="G85" s="119">
        <f t="shared" si="1"/>
        <v>0</v>
      </c>
      <c r="H85" s="239" t="s">
        <v>360</v>
      </c>
      <c r="I85" s="241">
        <v>40533</v>
      </c>
      <c r="J85" s="235" t="s">
        <v>377</v>
      </c>
    </row>
    <row r="86" spans="1:10" ht="24.75" customHeight="1" thickBot="1">
      <c r="A86" s="236"/>
      <c r="B86" s="238"/>
      <c r="C86" s="119" t="s">
        <v>59</v>
      </c>
      <c r="D86" s="119">
        <v>0.63</v>
      </c>
      <c r="E86" s="119">
        <v>0.398</v>
      </c>
      <c r="F86" s="119">
        <v>0</v>
      </c>
      <c r="G86" s="119">
        <f t="shared" si="1"/>
        <v>0.23199999999999998</v>
      </c>
      <c r="H86" s="240"/>
      <c r="I86" s="242"/>
      <c r="J86" s="236"/>
    </row>
    <row r="87" spans="1:10" ht="24.75" customHeight="1" thickBot="1">
      <c r="A87" s="235">
        <v>41</v>
      </c>
      <c r="B87" s="237" t="s">
        <v>418</v>
      </c>
      <c r="C87" s="119" t="s">
        <v>60</v>
      </c>
      <c r="D87" s="119">
        <v>0</v>
      </c>
      <c r="E87" s="119">
        <v>0</v>
      </c>
      <c r="F87" s="119">
        <v>0</v>
      </c>
      <c r="G87" s="119">
        <f t="shared" si="1"/>
        <v>0</v>
      </c>
      <c r="H87" s="239" t="s">
        <v>360</v>
      </c>
      <c r="I87" s="241">
        <v>40533</v>
      </c>
      <c r="J87" s="235" t="s">
        <v>377</v>
      </c>
    </row>
    <row r="88" spans="1:10" ht="24.75" customHeight="1" thickBot="1">
      <c r="A88" s="236"/>
      <c r="B88" s="238"/>
      <c r="C88" s="119" t="s">
        <v>59</v>
      </c>
      <c r="D88" s="119">
        <v>0.63</v>
      </c>
      <c r="E88" s="119">
        <v>0.35</v>
      </c>
      <c r="F88" s="119">
        <f>0.011+0.023</f>
        <v>0.034</v>
      </c>
      <c r="G88" s="119">
        <f t="shared" si="1"/>
        <v>0.24600000000000002</v>
      </c>
      <c r="H88" s="240"/>
      <c r="I88" s="242"/>
      <c r="J88" s="236"/>
    </row>
    <row r="89" spans="1:10" ht="24.75" customHeight="1" thickBot="1">
      <c r="A89" s="235">
        <v>42</v>
      </c>
      <c r="B89" s="237" t="s">
        <v>419</v>
      </c>
      <c r="C89" s="119" t="s">
        <v>60</v>
      </c>
      <c r="D89" s="119">
        <v>0</v>
      </c>
      <c r="E89" s="119">
        <v>0</v>
      </c>
      <c r="F89" s="119">
        <v>0</v>
      </c>
      <c r="G89" s="119">
        <f t="shared" si="1"/>
        <v>0</v>
      </c>
      <c r="H89" s="239" t="s">
        <v>360</v>
      </c>
      <c r="I89" s="241">
        <v>40533</v>
      </c>
      <c r="J89" s="235" t="s">
        <v>377</v>
      </c>
    </row>
    <row r="90" spans="1:10" ht="24.75" customHeight="1" thickBot="1">
      <c r="A90" s="236"/>
      <c r="B90" s="238"/>
      <c r="C90" s="119" t="s">
        <v>59</v>
      </c>
      <c r="D90" s="119">
        <v>0.4</v>
      </c>
      <c r="E90" s="119">
        <v>0.175</v>
      </c>
      <c r="F90" s="119">
        <v>0</v>
      </c>
      <c r="G90" s="119">
        <f t="shared" si="1"/>
        <v>0.22500000000000003</v>
      </c>
      <c r="H90" s="240"/>
      <c r="I90" s="242"/>
      <c r="J90" s="236"/>
    </row>
    <row r="91" spans="1:10" ht="24.75" customHeight="1" thickBot="1">
      <c r="A91" s="235">
        <v>43</v>
      </c>
      <c r="B91" s="237" t="s">
        <v>420</v>
      </c>
      <c r="C91" s="119" t="s">
        <v>60</v>
      </c>
      <c r="D91" s="119">
        <v>0</v>
      </c>
      <c r="E91" s="119">
        <v>0</v>
      </c>
      <c r="F91" s="119">
        <v>0</v>
      </c>
      <c r="G91" s="119">
        <f t="shared" si="1"/>
        <v>0</v>
      </c>
      <c r="H91" s="239" t="s">
        <v>360</v>
      </c>
      <c r="I91" s="241">
        <v>40533</v>
      </c>
      <c r="J91" s="235" t="s">
        <v>377</v>
      </c>
    </row>
    <row r="92" spans="1:10" ht="24.75" customHeight="1" thickBot="1">
      <c r="A92" s="236"/>
      <c r="B92" s="238"/>
      <c r="C92" s="119" t="s">
        <v>59</v>
      </c>
      <c r="D92" s="119">
        <v>0.25</v>
      </c>
      <c r="E92" s="119">
        <v>0.102</v>
      </c>
      <c r="F92" s="119">
        <v>0.015</v>
      </c>
      <c r="G92" s="119">
        <f t="shared" si="1"/>
        <v>0.133</v>
      </c>
      <c r="H92" s="240"/>
      <c r="I92" s="242"/>
      <c r="J92" s="236"/>
    </row>
    <row r="93" spans="1:10" ht="24.75" customHeight="1" thickBot="1">
      <c r="A93" s="235">
        <v>44</v>
      </c>
      <c r="B93" s="237" t="s">
        <v>421</v>
      </c>
      <c r="C93" s="119" t="s">
        <v>60</v>
      </c>
      <c r="D93" s="119">
        <v>0</v>
      </c>
      <c r="E93" s="119">
        <v>0</v>
      </c>
      <c r="F93" s="119">
        <v>0</v>
      </c>
      <c r="G93" s="119">
        <f t="shared" si="1"/>
        <v>0</v>
      </c>
      <c r="H93" s="239" t="s">
        <v>360</v>
      </c>
      <c r="I93" s="241">
        <v>40533</v>
      </c>
      <c r="J93" s="235" t="s">
        <v>377</v>
      </c>
    </row>
    <row r="94" spans="1:10" ht="24.75" customHeight="1" thickBot="1">
      <c r="A94" s="236"/>
      <c r="B94" s="238"/>
      <c r="C94" s="119" t="s">
        <v>59</v>
      </c>
      <c r="D94" s="119">
        <v>0.63</v>
      </c>
      <c r="E94" s="119">
        <v>0.157</v>
      </c>
      <c r="F94" s="119">
        <v>0</v>
      </c>
      <c r="G94" s="119">
        <f t="shared" si="1"/>
        <v>0.473</v>
      </c>
      <c r="H94" s="240"/>
      <c r="I94" s="242"/>
      <c r="J94" s="236"/>
    </row>
    <row r="95" spans="1:10" ht="24.75" customHeight="1" thickBot="1">
      <c r="A95" s="235">
        <v>45</v>
      </c>
      <c r="B95" s="237" t="s">
        <v>422</v>
      </c>
      <c r="C95" s="119" t="s">
        <v>60</v>
      </c>
      <c r="D95" s="119">
        <v>0</v>
      </c>
      <c r="E95" s="119">
        <v>0</v>
      </c>
      <c r="F95" s="119">
        <v>0</v>
      </c>
      <c r="G95" s="119">
        <f t="shared" si="1"/>
        <v>0</v>
      </c>
      <c r="H95" s="239" t="s">
        <v>360</v>
      </c>
      <c r="I95" s="241">
        <v>40533</v>
      </c>
      <c r="J95" s="235" t="s">
        <v>377</v>
      </c>
    </row>
    <row r="96" spans="1:10" ht="24.75" customHeight="1" thickBot="1">
      <c r="A96" s="236"/>
      <c r="B96" s="238"/>
      <c r="C96" s="119" t="s">
        <v>59</v>
      </c>
      <c r="D96" s="119">
        <v>0.16</v>
      </c>
      <c r="E96" s="119">
        <v>0.086</v>
      </c>
      <c r="F96" s="119">
        <v>0.01</v>
      </c>
      <c r="G96" s="119">
        <f t="shared" si="1"/>
        <v>0.06400000000000002</v>
      </c>
      <c r="H96" s="240"/>
      <c r="I96" s="242"/>
      <c r="J96" s="236"/>
    </row>
    <row r="97" spans="1:10" ht="24.75" customHeight="1" thickBot="1">
      <c r="A97" s="235">
        <v>46</v>
      </c>
      <c r="B97" s="237" t="s">
        <v>423</v>
      </c>
      <c r="C97" s="119" t="s">
        <v>60</v>
      </c>
      <c r="D97" s="119">
        <v>0</v>
      </c>
      <c r="E97" s="119">
        <v>0</v>
      </c>
      <c r="F97" s="119">
        <v>0</v>
      </c>
      <c r="G97" s="119">
        <f t="shared" si="1"/>
        <v>0</v>
      </c>
      <c r="H97" s="239" t="s">
        <v>360</v>
      </c>
      <c r="I97" s="241">
        <v>40533</v>
      </c>
      <c r="J97" s="235" t="s">
        <v>377</v>
      </c>
    </row>
    <row r="98" spans="1:10" ht="24.75" customHeight="1" thickBot="1">
      <c r="A98" s="236"/>
      <c r="B98" s="238"/>
      <c r="C98" s="119" t="s">
        <v>59</v>
      </c>
      <c r="D98" s="119">
        <v>0.25</v>
      </c>
      <c r="E98" s="119">
        <v>0.086</v>
      </c>
      <c r="F98" s="119">
        <v>0</v>
      </c>
      <c r="G98" s="119">
        <f t="shared" si="1"/>
        <v>0.164</v>
      </c>
      <c r="H98" s="240"/>
      <c r="I98" s="242"/>
      <c r="J98" s="236"/>
    </row>
    <row r="99" spans="1:10" ht="24.75" customHeight="1" thickBot="1">
      <c r="A99" s="235">
        <v>47</v>
      </c>
      <c r="B99" s="237" t="s">
        <v>424</v>
      </c>
      <c r="C99" s="119" t="s">
        <v>60</v>
      </c>
      <c r="D99" s="119">
        <v>0</v>
      </c>
      <c r="E99" s="119">
        <v>0</v>
      </c>
      <c r="F99" s="119">
        <v>0</v>
      </c>
      <c r="G99" s="119">
        <f t="shared" si="1"/>
        <v>0</v>
      </c>
      <c r="H99" s="239" t="s">
        <v>360</v>
      </c>
      <c r="I99" s="241">
        <v>40533</v>
      </c>
      <c r="J99" s="235" t="s">
        <v>377</v>
      </c>
    </row>
    <row r="100" spans="1:10" ht="24.75" customHeight="1" thickBot="1">
      <c r="A100" s="236"/>
      <c r="B100" s="238"/>
      <c r="C100" s="119" t="s">
        <v>59</v>
      </c>
      <c r="D100" s="119">
        <v>0.25</v>
      </c>
      <c r="E100" s="119">
        <v>0.028</v>
      </c>
      <c r="F100" s="119">
        <v>0</v>
      </c>
      <c r="G100" s="119">
        <f t="shared" si="1"/>
        <v>0.222</v>
      </c>
      <c r="H100" s="240"/>
      <c r="I100" s="242"/>
      <c r="J100" s="236"/>
    </row>
    <row r="101" spans="1:10" ht="24.75" customHeight="1" thickBot="1">
      <c r="A101" s="235">
        <v>48</v>
      </c>
      <c r="B101" s="237" t="s">
        <v>425</v>
      </c>
      <c r="C101" s="119" t="s">
        <v>60</v>
      </c>
      <c r="D101" s="119">
        <v>0</v>
      </c>
      <c r="E101" s="119">
        <v>0</v>
      </c>
      <c r="F101" s="119">
        <v>0</v>
      </c>
      <c r="G101" s="119">
        <f t="shared" si="1"/>
        <v>0</v>
      </c>
      <c r="H101" s="239" t="s">
        <v>360</v>
      </c>
      <c r="I101" s="241">
        <v>40533</v>
      </c>
      <c r="J101" s="235" t="s">
        <v>377</v>
      </c>
    </row>
    <row r="102" spans="1:10" ht="24.75" customHeight="1" thickBot="1">
      <c r="A102" s="236"/>
      <c r="B102" s="238"/>
      <c r="C102" s="119" t="s">
        <v>59</v>
      </c>
      <c r="D102" s="119">
        <v>0.63</v>
      </c>
      <c r="E102" s="119">
        <v>0.086</v>
      </c>
      <c r="F102" s="119">
        <v>0</v>
      </c>
      <c r="G102" s="119">
        <f t="shared" si="1"/>
        <v>0.544</v>
      </c>
      <c r="H102" s="240"/>
      <c r="I102" s="242"/>
      <c r="J102" s="236"/>
    </row>
    <row r="103" spans="1:10" ht="24.75" customHeight="1" thickBot="1">
      <c r="A103" s="235">
        <v>49</v>
      </c>
      <c r="B103" s="237" t="s">
        <v>426</v>
      </c>
      <c r="C103" s="119" t="s">
        <v>60</v>
      </c>
      <c r="D103" s="119">
        <v>0</v>
      </c>
      <c r="E103" s="119">
        <v>0</v>
      </c>
      <c r="F103" s="119">
        <v>0</v>
      </c>
      <c r="G103" s="119">
        <f t="shared" si="1"/>
        <v>0</v>
      </c>
      <c r="H103" s="239" t="s">
        <v>360</v>
      </c>
      <c r="I103" s="241">
        <v>40533</v>
      </c>
      <c r="J103" s="235" t="s">
        <v>377</v>
      </c>
    </row>
    <row r="104" spans="1:10" ht="24.75" customHeight="1" thickBot="1">
      <c r="A104" s="236"/>
      <c r="B104" s="238"/>
      <c r="C104" s="119" t="s">
        <v>59</v>
      </c>
      <c r="D104" s="119">
        <v>0.63</v>
      </c>
      <c r="E104" s="119">
        <v>0.319</v>
      </c>
      <c r="F104" s="119">
        <v>0</v>
      </c>
      <c r="G104" s="119">
        <f t="shared" si="1"/>
        <v>0.311</v>
      </c>
      <c r="H104" s="240"/>
      <c r="I104" s="242"/>
      <c r="J104" s="236"/>
    </row>
    <row r="105" spans="1:10" ht="24.75" customHeight="1" thickBot="1">
      <c r="A105" s="235">
        <v>50</v>
      </c>
      <c r="B105" s="237" t="s">
        <v>427</v>
      </c>
      <c r="C105" s="119" t="s">
        <v>60</v>
      </c>
      <c r="D105" s="119">
        <v>0</v>
      </c>
      <c r="E105" s="119">
        <v>0</v>
      </c>
      <c r="F105" s="119">
        <v>0</v>
      </c>
      <c r="G105" s="119">
        <f t="shared" si="1"/>
        <v>0</v>
      </c>
      <c r="H105" s="239" t="s">
        <v>360</v>
      </c>
      <c r="I105" s="241">
        <v>40533</v>
      </c>
      <c r="J105" s="235" t="s">
        <v>377</v>
      </c>
    </row>
    <row r="106" spans="1:10" ht="24.75" customHeight="1" thickBot="1">
      <c r="A106" s="236"/>
      <c r="B106" s="238"/>
      <c r="C106" s="119" t="s">
        <v>59</v>
      </c>
      <c r="D106" s="119">
        <v>0.4</v>
      </c>
      <c r="E106" s="119">
        <v>0.195</v>
      </c>
      <c r="F106" s="119">
        <v>0</v>
      </c>
      <c r="G106" s="119">
        <f t="shared" si="1"/>
        <v>0.20500000000000002</v>
      </c>
      <c r="H106" s="240"/>
      <c r="I106" s="242"/>
      <c r="J106" s="236"/>
    </row>
    <row r="107" spans="1:10" ht="24.75" customHeight="1" thickBot="1">
      <c r="A107" s="235">
        <v>51</v>
      </c>
      <c r="B107" s="237" t="s">
        <v>428</v>
      </c>
      <c r="C107" s="119" t="s">
        <v>60</v>
      </c>
      <c r="D107" s="119">
        <v>0</v>
      </c>
      <c r="E107" s="119">
        <v>0</v>
      </c>
      <c r="F107" s="119">
        <v>0</v>
      </c>
      <c r="G107" s="119">
        <f t="shared" si="1"/>
        <v>0</v>
      </c>
      <c r="H107" s="239" t="s">
        <v>360</v>
      </c>
      <c r="I107" s="241">
        <v>40533</v>
      </c>
      <c r="J107" s="235" t="s">
        <v>377</v>
      </c>
    </row>
    <row r="108" spans="1:10" ht="24.75" customHeight="1" thickBot="1">
      <c r="A108" s="236"/>
      <c r="B108" s="238"/>
      <c r="C108" s="119" t="s">
        <v>59</v>
      </c>
      <c r="D108" s="119">
        <v>0.16</v>
      </c>
      <c r="E108" s="119">
        <v>0.021</v>
      </c>
      <c r="F108" s="119">
        <v>0</v>
      </c>
      <c r="G108" s="119">
        <f t="shared" si="1"/>
        <v>0.139</v>
      </c>
      <c r="H108" s="240"/>
      <c r="I108" s="242"/>
      <c r="J108" s="236"/>
    </row>
    <row r="109" spans="1:10" ht="24.75" customHeight="1" thickBot="1">
      <c r="A109" s="235">
        <v>52</v>
      </c>
      <c r="B109" s="237" t="s">
        <v>429</v>
      </c>
      <c r="C109" s="119" t="s">
        <v>60</v>
      </c>
      <c r="D109" s="119">
        <v>0</v>
      </c>
      <c r="E109" s="119">
        <v>0</v>
      </c>
      <c r="F109" s="119">
        <v>0</v>
      </c>
      <c r="G109" s="119">
        <v>0</v>
      </c>
      <c r="H109" s="239" t="s">
        <v>360</v>
      </c>
      <c r="I109" s="241">
        <v>40533</v>
      </c>
      <c r="J109" s="235" t="s">
        <v>377</v>
      </c>
    </row>
    <row r="110" spans="1:10" ht="24.75" customHeight="1" thickBot="1">
      <c r="A110" s="236"/>
      <c r="B110" s="238"/>
      <c r="C110" s="119" t="s">
        <v>59</v>
      </c>
      <c r="D110" s="119">
        <v>0.16</v>
      </c>
      <c r="E110" s="119">
        <v>0</v>
      </c>
      <c r="F110" s="119">
        <v>0</v>
      </c>
      <c r="G110" s="119">
        <f>D110-E110-F110</f>
        <v>0.16</v>
      </c>
      <c r="H110" s="240"/>
      <c r="I110" s="242"/>
      <c r="J110" s="236"/>
    </row>
    <row r="111" spans="1:10" ht="24.75" customHeight="1" thickBot="1">
      <c r="A111" s="235">
        <v>53</v>
      </c>
      <c r="B111" s="237" t="s">
        <v>430</v>
      </c>
      <c r="C111" s="119" t="s">
        <v>60</v>
      </c>
      <c r="D111" s="119">
        <v>0</v>
      </c>
      <c r="E111" s="119">
        <v>0</v>
      </c>
      <c r="F111" s="119">
        <v>0</v>
      </c>
      <c r="G111" s="120">
        <v>0</v>
      </c>
      <c r="H111" s="239" t="s">
        <v>360</v>
      </c>
      <c r="I111" s="241">
        <v>40533</v>
      </c>
      <c r="J111" s="235" t="s">
        <v>377</v>
      </c>
    </row>
    <row r="112" spans="1:10" ht="24.75" customHeight="1" thickBot="1">
      <c r="A112" s="236"/>
      <c r="B112" s="238"/>
      <c r="C112" s="119" t="s">
        <v>59</v>
      </c>
      <c r="D112" s="119">
        <v>0.4</v>
      </c>
      <c r="E112" s="119">
        <v>0.18</v>
      </c>
      <c r="F112" s="119">
        <v>0</v>
      </c>
      <c r="G112" s="120">
        <f>D112-E112-F112</f>
        <v>0.22000000000000003</v>
      </c>
      <c r="H112" s="240"/>
      <c r="I112" s="242"/>
      <c r="J112" s="236"/>
    </row>
    <row r="113" spans="1:10" ht="24.75" customHeight="1" thickBot="1">
      <c r="A113" s="235">
        <v>54</v>
      </c>
      <c r="B113" s="237" t="s">
        <v>431</v>
      </c>
      <c r="C113" s="119" t="s">
        <v>60</v>
      </c>
      <c r="D113" s="119">
        <v>0</v>
      </c>
      <c r="E113" s="119">
        <v>0</v>
      </c>
      <c r="F113" s="119">
        <v>0</v>
      </c>
      <c r="G113" s="120">
        <f aca="true" t="shared" si="2" ref="G113:G124">D113-E113-F113</f>
        <v>0</v>
      </c>
      <c r="H113" s="239" t="s">
        <v>360</v>
      </c>
      <c r="I113" s="241">
        <v>40533</v>
      </c>
      <c r="J113" s="235" t="s">
        <v>377</v>
      </c>
    </row>
    <row r="114" spans="1:10" ht="24.75" customHeight="1" thickBot="1">
      <c r="A114" s="236"/>
      <c r="B114" s="238"/>
      <c r="C114" s="119" t="s">
        <v>59</v>
      </c>
      <c r="D114" s="119">
        <v>0.4</v>
      </c>
      <c r="E114" s="119">
        <v>0.279</v>
      </c>
      <c r="F114" s="119">
        <v>0</v>
      </c>
      <c r="G114" s="120">
        <f t="shared" si="2"/>
        <v>0.121</v>
      </c>
      <c r="H114" s="240"/>
      <c r="I114" s="242"/>
      <c r="J114" s="236"/>
    </row>
    <row r="115" spans="1:10" ht="24.75" customHeight="1" thickBot="1">
      <c r="A115" s="235">
        <v>55</v>
      </c>
      <c r="B115" s="237" t="s">
        <v>432</v>
      </c>
      <c r="C115" s="119" t="s">
        <v>60</v>
      </c>
      <c r="D115" s="119">
        <v>0</v>
      </c>
      <c r="E115" s="119">
        <v>0</v>
      </c>
      <c r="F115" s="119">
        <v>0</v>
      </c>
      <c r="G115" s="120">
        <f t="shared" si="2"/>
        <v>0</v>
      </c>
      <c r="H115" s="239" t="s">
        <v>360</v>
      </c>
      <c r="I115" s="241">
        <v>40533</v>
      </c>
      <c r="J115" s="235" t="s">
        <v>377</v>
      </c>
    </row>
    <row r="116" spans="1:10" ht="24.75" customHeight="1" thickBot="1">
      <c r="A116" s="236"/>
      <c r="B116" s="238"/>
      <c r="C116" s="119" t="s">
        <v>59</v>
      </c>
      <c r="D116" s="119">
        <v>0.63</v>
      </c>
      <c r="E116" s="119">
        <v>0.096</v>
      </c>
      <c r="F116" s="119">
        <v>0</v>
      </c>
      <c r="G116" s="120">
        <f t="shared" si="2"/>
        <v>0.534</v>
      </c>
      <c r="H116" s="240"/>
      <c r="I116" s="242"/>
      <c r="J116" s="236"/>
    </row>
    <row r="117" spans="1:10" ht="24.75" customHeight="1" thickBot="1">
      <c r="A117" s="235">
        <v>56</v>
      </c>
      <c r="B117" s="237" t="s">
        <v>433</v>
      </c>
      <c r="C117" s="119" t="s">
        <v>60</v>
      </c>
      <c r="D117" s="119">
        <v>0</v>
      </c>
      <c r="E117" s="119">
        <v>0</v>
      </c>
      <c r="F117" s="119">
        <v>0</v>
      </c>
      <c r="G117" s="120">
        <f t="shared" si="2"/>
        <v>0</v>
      </c>
      <c r="H117" s="239" t="s">
        <v>360</v>
      </c>
      <c r="I117" s="241">
        <v>40533</v>
      </c>
      <c r="J117" s="235" t="s">
        <v>377</v>
      </c>
    </row>
    <row r="118" spans="1:10" ht="24.75" customHeight="1" thickBot="1">
      <c r="A118" s="236"/>
      <c r="B118" s="238"/>
      <c r="C118" s="119" t="s">
        <v>59</v>
      </c>
      <c r="D118" s="119">
        <v>0.63</v>
      </c>
      <c r="E118" s="119">
        <v>0.14</v>
      </c>
      <c r="F118" s="119">
        <v>0</v>
      </c>
      <c r="G118" s="120">
        <f t="shared" si="2"/>
        <v>0.49</v>
      </c>
      <c r="H118" s="240"/>
      <c r="I118" s="242"/>
      <c r="J118" s="236"/>
    </row>
    <row r="119" spans="1:10" ht="24.75" customHeight="1" thickBot="1">
      <c r="A119" s="235">
        <v>57</v>
      </c>
      <c r="B119" s="237" t="s">
        <v>434</v>
      </c>
      <c r="C119" s="119" t="s">
        <v>60</v>
      </c>
      <c r="D119" s="119">
        <v>0</v>
      </c>
      <c r="E119" s="119">
        <v>0</v>
      </c>
      <c r="F119" s="119">
        <v>0</v>
      </c>
      <c r="G119" s="120">
        <f t="shared" si="2"/>
        <v>0</v>
      </c>
      <c r="H119" s="239" t="s">
        <v>360</v>
      </c>
      <c r="I119" s="241">
        <v>40533</v>
      </c>
      <c r="J119" s="235" t="s">
        <v>377</v>
      </c>
    </row>
    <row r="120" spans="1:10" ht="24.75" customHeight="1" thickBot="1">
      <c r="A120" s="236"/>
      <c r="B120" s="238"/>
      <c r="C120" s="119" t="s">
        <v>59</v>
      </c>
      <c r="D120" s="119">
        <v>0.63</v>
      </c>
      <c r="E120" s="119">
        <v>0.15</v>
      </c>
      <c r="F120" s="119">
        <v>0.015</v>
      </c>
      <c r="G120" s="120">
        <f t="shared" si="2"/>
        <v>0.46499999999999997</v>
      </c>
      <c r="H120" s="240"/>
      <c r="I120" s="242"/>
      <c r="J120" s="236"/>
    </row>
    <row r="121" spans="1:10" ht="24.75" customHeight="1" thickBot="1">
      <c r="A121" s="235">
        <v>58</v>
      </c>
      <c r="B121" s="237" t="s">
        <v>435</v>
      </c>
      <c r="C121" s="119" t="s">
        <v>60</v>
      </c>
      <c r="D121" s="119">
        <v>0</v>
      </c>
      <c r="E121" s="119">
        <v>0</v>
      </c>
      <c r="F121" s="119">
        <v>0</v>
      </c>
      <c r="G121" s="120">
        <f t="shared" si="2"/>
        <v>0</v>
      </c>
      <c r="H121" s="239" t="s">
        <v>360</v>
      </c>
      <c r="I121" s="241">
        <v>40533</v>
      </c>
      <c r="J121" s="235" t="s">
        <v>377</v>
      </c>
    </row>
    <row r="122" spans="1:10" ht="24.75" customHeight="1" thickBot="1">
      <c r="A122" s="236"/>
      <c r="B122" s="238"/>
      <c r="C122" s="119" t="s">
        <v>59</v>
      </c>
      <c r="D122" s="119">
        <v>1</v>
      </c>
      <c r="E122" s="119">
        <v>0.315</v>
      </c>
      <c r="F122" s="119">
        <v>0</v>
      </c>
      <c r="G122" s="120">
        <f t="shared" si="2"/>
        <v>0.685</v>
      </c>
      <c r="H122" s="240"/>
      <c r="I122" s="242"/>
      <c r="J122" s="236"/>
    </row>
    <row r="123" spans="1:10" ht="24.75" customHeight="1" thickBot="1">
      <c r="A123" s="235">
        <v>59</v>
      </c>
      <c r="B123" s="237" t="s">
        <v>436</v>
      </c>
      <c r="C123" s="119" t="s">
        <v>60</v>
      </c>
      <c r="D123" s="119">
        <v>0</v>
      </c>
      <c r="E123" s="119">
        <v>0</v>
      </c>
      <c r="F123" s="119">
        <v>0</v>
      </c>
      <c r="G123" s="120">
        <f t="shared" si="2"/>
        <v>0</v>
      </c>
      <c r="H123" s="239" t="s">
        <v>360</v>
      </c>
      <c r="I123" s="241">
        <v>40533</v>
      </c>
      <c r="J123" s="235" t="s">
        <v>377</v>
      </c>
    </row>
    <row r="124" spans="1:10" ht="24.75" customHeight="1" thickBot="1">
      <c r="A124" s="236"/>
      <c r="B124" s="238"/>
      <c r="C124" s="119" t="s">
        <v>59</v>
      </c>
      <c r="D124" s="119">
        <v>1</v>
      </c>
      <c r="E124" s="119">
        <v>0.05</v>
      </c>
      <c r="F124" s="119">
        <v>0</v>
      </c>
      <c r="G124" s="120">
        <f t="shared" si="2"/>
        <v>0.95</v>
      </c>
      <c r="H124" s="240"/>
      <c r="I124" s="242"/>
      <c r="J124" s="236"/>
    </row>
    <row r="125" ht="24.75" customHeight="1">
      <c r="A125" s="121"/>
    </row>
    <row r="126" ht="24.75" customHeight="1">
      <c r="A126" s="122"/>
    </row>
  </sheetData>
  <sheetProtection/>
  <mergeCells count="305">
    <mergeCell ref="A115:A116"/>
    <mergeCell ref="B115:B116"/>
    <mergeCell ref="H115:H116"/>
    <mergeCell ref="I115:I116"/>
    <mergeCell ref="J115:J116"/>
    <mergeCell ref="A111:A112"/>
    <mergeCell ref="B111:B112"/>
    <mergeCell ref="H111:H112"/>
    <mergeCell ref="I111:I112"/>
    <mergeCell ref="J111:J112"/>
    <mergeCell ref="A119:A120"/>
    <mergeCell ref="B119:B120"/>
    <mergeCell ref="H119:H120"/>
    <mergeCell ref="I119:I120"/>
    <mergeCell ref="J119:J120"/>
    <mergeCell ref="A107:A108"/>
    <mergeCell ref="B107:B108"/>
    <mergeCell ref="H107:H108"/>
    <mergeCell ref="I107:I108"/>
    <mergeCell ref="J107:J108"/>
    <mergeCell ref="A123:A124"/>
    <mergeCell ref="B123:B124"/>
    <mergeCell ref="H123:H124"/>
    <mergeCell ref="I123:I124"/>
    <mergeCell ref="J123:J124"/>
    <mergeCell ref="A103:A104"/>
    <mergeCell ref="B103:B104"/>
    <mergeCell ref="H103:H104"/>
    <mergeCell ref="I103:I104"/>
    <mergeCell ref="J103:J104"/>
    <mergeCell ref="A121:A122"/>
    <mergeCell ref="B121:B122"/>
    <mergeCell ref="H121:H122"/>
    <mergeCell ref="I121:I122"/>
    <mergeCell ref="J121:J122"/>
    <mergeCell ref="A99:A100"/>
    <mergeCell ref="B99:B100"/>
    <mergeCell ref="H99:H100"/>
    <mergeCell ref="I99:I100"/>
    <mergeCell ref="J99:J100"/>
    <mergeCell ref="A117:A118"/>
    <mergeCell ref="B117:B118"/>
    <mergeCell ref="H117:H118"/>
    <mergeCell ref="I117:I118"/>
    <mergeCell ref="J117:J118"/>
    <mergeCell ref="A95:A96"/>
    <mergeCell ref="B95:B96"/>
    <mergeCell ref="H95:H96"/>
    <mergeCell ref="I95:I96"/>
    <mergeCell ref="J95:J96"/>
    <mergeCell ref="A113:A114"/>
    <mergeCell ref="B113:B114"/>
    <mergeCell ref="H113:H114"/>
    <mergeCell ref="I113:I114"/>
    <mergeCell ref="J113:J114"/>
    <mergeCell ref="A91:A92"/>
    <mergeCell ref="B91:B92"/>
    <mergeCell ref="H91:H92"/>
    <mergeCell ref="I91:I92"/>
    <mergeCell ref="J91:J92"/>
    <mergeCell ref="A109:A110"/>
    <mergeCell ref="B109:B110"/>
    <mergeCell ref="H109:H110"/>
    <mergeCell ref="I109:I110"/>
    <mergeCell ref="J109:J110"/>
    <mergeCell ref="A87:A88"/>
    <mergeCell ref="B87:B88"/>
    <mergeCell ref="H87:H88"/>
    <mergeCell ref="I87:I88"/>
    <mergeCell ref="J87:J88"/>
    <mergeCell ref="A105:A106"/>
    <mergeCell ref="B105:B106"/>
    <mergeCell ref="H105:H106"/>
    <mergeCell ref="I105:I106"/>
    <mergeCell ref="J105:J106"/>
    <mergeCell ref="A83:A84"/>
    <mergeCell ref="B83:B84"/>
    <mergeCell ref="H83:H84"/>
    <mergeCell ref="I83:I84"/>
    <mergeCell ref="J83:J84"/>
    <mergeCell ref="A101:A102"/>
    <mergeCell ref="B101:B102"/>
    <mergeCell ref="H101:H102"/>
    <mergeCell ref="I101:I102"/>
    <mergeCell ref="J101:J102"/>
    <mergeCell ref="A79:A80"/>
    <mergeCell ref="B79:B80"/>
    <mergeCell ref="H79:H80"/>
    <mergeCell ref="I79:I80"/>
    <mergeCell ref="J79:J80"/>
    <mergeCell ref="A97:A98"/>
    <mergeCell ref="B97:B98"/>
    <mergeCell ref="H97:H98"/>
    <mergeCell ref="I97:I98"/>
    <mergeCell ref="J97:J98"/>
    <mergeCell ref="A75:A76"/>
    <mergeCell ref="B75:B76"/>
    <mergeCell ref="H75:H76"/>
    <mergeCell ref="I75:I76"/>
    <mergeCell ref="J75:J76"/>
    <mergeCell ref="A93:A94"/>
    <mergeCell ref="B93:B94"/>
    <mergeCell ref="H93:H94"/>
    <mergeCell ref="I93:I94"/>
    <mergeCell ref="J93:J94"/>
    <mergeCell ref="A71:A72"/>
    <mergeCell ref="B71:B72"/>
    <mergeCell ref="H71:H72"/>
    <mergeCell ref="I71:I72"/>
    <mergeCell ref="J71:J72"/>
    <mergeCell ref="A89:A90"/>
    <mergeCell ref="B89:B90"/>
    <mergeCell ref="H89:H90"/>
    <mergeCell ref="I89:I90"/>
    <mergeCell ref="J89:J90"/>
    <mergeCell ref="A67:A68"/>
    <mergeCell ref="B67:B68"/>
    <mergeCell ref="H67:H68"/>
    <mergeCell ref="I67:I68"/>
    <mergeCell ref="J67:J68"/>
    <mergeCell ref="A85:A86"/>
    <mergeCell ref="B85:B86"/>
    <mergeCell ref="H85:H86"/>
    <mergeCell ref="I85:I86"/>
    <mergeCell ref="J85:J86"/>
    <mergeCell ref="A63:A64"/>
    <mergeCell ref="B63:B64"/>
    <mergeCell ref="H63:H64"/>
    <mergeCell ref="I63:I64"/>
    <mergeCell ref="J63:J64"/>
    <mergeCell ref="A81:A82"/>
    <mergeCell ref="B81:B82"/>
    <mergeCell ref="H81:H82"/>
    <mergeCell ref="I81:I82"/>
    <mergeCell ref="J81:J82"/>
    <mergeCell ref="A59:A60"/>
    <mergeCell ref="B59:B60"/>
    <mergeCell ref="H59:H60"/>
    <mergeCell ref="I59:I60"/>
    <mergeCell ref="J59:J60"/>
    <mergeCell ref="A77:A78"/>
    <mergeCell ref="B77:B78"/>
    <mergeCell ref="H77:H78"/>
    <mergeCell ref="I77:I78"/>
    <mergeCell ref="J77:J78"/>
    <mergeCell ref="A55:A56"/>
    <mergeCell ref="B55:B56"/>
    <mergeCell ref="H55:H56"/>
    <mergeCell ref="I55:I56"/>
    <mergeCell ref="J55:J56"/>
    <mergeCell ref="A73:A74"/>
    <mergeCell ref="B73:B74"/>
    <mergeCell ref="H73:H74"/>
    <mergeCell ref="I73:I74"/>
    <mergeCell ref="J73:J74"/>
    <mergeCell ref="A51:A52"/>
    <mergeCell ref="B51:B52"/>
    <mergeCell ref="H51:H52"/>
    <mergeCell ref="I51:I52"/>
    <mergeCell ref="J51:J52"/>
    <mergeCell ref="A69:A70"/>
    <mergeCell ref="B69:B70"/>
    <mergeCell ref="H69:H70"/>
    <mergeCell ref="I69:I70"/>
    <mergeCell ref="J69:J70"/>
    <mergeCell ref="A47:A48"/>
    <mergeCell ref="B47:B48"/>
    <mergeCell ref="H47:H48"/>
    <mergeCell ref="I47:I48"/>
    <mergeCell ref="J47:J48"/>
    <mergeCell ref="A65:A66"/>
    <mergeCell ref="B65:B66"/>
    <mergeCell ref="H65:H66"/>
    <mergeCell ref="I65:I66"/>
    <mergeCell ref="J65:J66"/>
    <mergeCell ref="A43:A44"/>
    <mergeCell ref="B43:B44"/>
    <mergeCell ref="H43:H44"/>
    <mergeCell ref="I43:I44"/>
    <mergeCell ref="J43:J44"/>
    <mergeCell ref="A61:A62"/>
    <mergeCell ref="B61:B62"/>
    <mergeCell ref="H61:H62"/>
    <mergeCell ref="I61:I62"/>
    <mergeCell ref="J61:J62"/>
    <mergeCell ref="A39:A40"/>
    <mergeCell ref="B39:B40"/>
    <mergeCell ref="H39:H40"/>
    <mergeCell ref="I39:I40"/>
    <mergeCell ref="J39:J40"/>
    <mergeCell ref="A57:A58"/>
    <mergeCell ref="B57:B58"/>
    <mergeCell ref="H57:H58"/>
    <mergeCell ref="I57:I58"/>
    <mergeCell ref="J57:J58"/>
    <mergeCell ref="A35:A36"/>
    <mergeCell ref="B35:B36"/>
    <mergeCell ref="H35:H36"/>
    <mergeCell ref="I35:I36"/>
    <mergeCell ref="J35:J36"/>
    <mergeCell ref="A53:A54"/>
    <mergeCell ref="B53:B54"/>
    <mergeCell ref="H53:H54"/>
    <mergeCell ref="I53:I54"/>
    <mergeCell ref="J53:J54"/>
    <mergeCell ref="A31:A32"/>
    <mergeCell ref="B31:B32"/>
    <mergeCell ref="H31:H32"/>
    <mergeCell ref="I31:I32"/>
    <mergeCell ref="J31:J32"/>
    <mergeCell ref="A49:A50"/>
    <mergeCell ref="B49:B50"/>
    <mergeCell ref="H49:H50"/>
    <mergeCell ref="I49:I50"/>
    <mergeCell ref="J49:J50"/>
    <mergeCell ref="A27:A28"/>
    <mergeCell ref="B27:B28"/>
    <mergeCell ref="H27:H28"/>
    <mergeCell ref="I27:I28"/>
    <mergeCell ref="J27:J28"/>
    <mergeCell ref="A45:A46"/>
    <mergeCell ref="B45:B46"/>
    <mergeCell ref="H45:H46"/>
    <mergeCell ref="I45:I46"/>
    <mergeCell ref="J45:J46"/>
    <mergeCell ref="A23:A24"/>
    <mergeCell ref="B23:B24"/>
    <mergeCell ref="H23:H24"/>
    <mergeCell ref="I23:I24"/>
    <mergeCell ref="J23:J24"/>
    <mergeCell ref="A41:A42"/>
    <mergeCell ref="B41:B42"/>
    <mergeCell ref="H41:H42"/>
    <mergeCell ref="I41:I42"/>
    <mergeCell ref="J41:J42"/>
    <mergeCell ref="A19:A20"/>
    <mergeCell ref="B19:B20"/>
    <mergeCell ref="H19:H20"/>
    <mergeCell ref="I19:I20"/>
    <mergeCell ref="J19:J20"/>
    <mergeCell ref="A37:A38"/>
    <mergeCell ref="B37:B38"/>
    <mergeCell ref="H37:H38"/>
    <mergeCell ref="I37:I38"/>
    <mergeCell ref="J37:J38"/>
    <mergeCell ref="A15:A16"/>
    <mergeCell ref="B15:B16"/>
    <mergeCell ref="H15:H16"/>
    <mergeCell ref="I15:I16"/>
    <mergeCell ref="J15:J16"/>
    <mergeCell ref="A33:A34"/>
    <mergeCell ref="B33:B34"/>
    <mergeCell ref="H33:H34"/>
    <mergeCell ref="I33:I34"/>
    <mergeCell ref="J33:J34"/>
    <mergeCell ref="A11:A12"/>
    <mergeCell ref="B11:B12"/>
    <mergeCell ref="H11:H12"/>
    <mergeCell ref="I11:I12"/>
    <mergeCell ref="J11:J12"/>
    <mergeCell ref="A29:A30"/>
    <mergeCell ref="B29:B30"/>
    <mergeCell ref="H29:H30"/>
    <mergeCell ref="I29:I30"/>
    <mergeCell ref="J29:J30"/>
    <mergeCell ref="A7:A8"/>
    <mergeCell ref="B7:B8"/>
    <mergeCell ref="H7:H8"/>
    <mergeCell ref="I7:I8"/>
    <mergeCell ref="J7:J8"/>
    <mergeCell ref="A25:A26"/>
    <mergeCell ref="B25:B26"/>
    <mergeCell ref="H25:H26"/>
    <mergeCell ref="I25:I26"/>
    <mergeCell ref="J25:J26"/>
    <mergeCell ref="A1:N1"/>
    <mergeCell ref="A2:N2"/>
    <mergeCell ref="A3:N3"/>
    <mergeCell ref="A5:A6"/>
    <mergeCell ref="B5:B6"/>
    <mergeCell ref="A21:A22"/>
    <mergeCell ref="B21:B22"/>
    <mergeCell ref="H21:H22"/>
    <mergeCell ref="I21:I22"/>
    <mergeCell ref="J21:J22"/>
    <mergeCell ref="C5:C6"/>
    <mergeCell ref="E5:E6"/>
    <mergeCell ref="G5:G6"/>
    <mergeCell ref="I5:I6"/>
    <mergeCell ref="J5:J6"/>
    <mergeCell ref="A17:A18"/>
    <mergeCell ref="B17:B18"/>
    <mergeCell ref="H17:H18"/>
    <mergeCell ref="I17:I18"/>
    <mergeCell ref="J17:J18"/>
    <mergeCell ref="A9:A10"/>
    <mergeCell ref="B9:B10"/>
    <mergeCell ref="H9:H10"/>
    <mergeCell ref="I9:I10"/>
    <mergeCell ref="J9:J10"/>
    <mergeCell ref="A13:A14"/>
    <mergeCell ref="B13:B14"/>
    <mergeCell ref="H13:H14"/>
    <mergeCell ref="I13:I14"/>
    <mergeCell ref="J13:J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Кайгородова Валентина Викторовна</cp:lastModifiedBy>
  <cp:lastPrinted>2019-04-05T07:23:48Z</cp:lastPrinted>
  <dcterms:created xsi:type="dcterms:W3CDTF">1996-10-08T23:32:33Z</dcterms:created>
  <dcterms:modified xsi:type="dcterms:W3CDTF">2019-04-09T03:40:06Z</dcterms:modified>
  <cp:category/>
  <cp:version/>
  <cp:contentType/>
  <cp:contentStatus/>
</cp:coreProperties>
</file>