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povskaya\Desktop\"/>
    </mc:Choice>
  </mc:AlternateContent>
  <bookViews>
    <workbookView xWindow="0" yWindow="0" windowWidth="27855" windowHeight="12885" tabRatio="661" activeTab="2"/>
  </bookViews>
  <sheets>
    <sheet name="Приложение 1_БСК" sheetId="20" r:id="rId1"/>
    <sheet name="Приложение 5_АЧР" sheetId="16" r:id="rId2"/>
    <sheet name="Приложение 7" sheetId="19" r:id="rId3"/>
    <sheet name="Приложение 11_АТАБ" sheetId="8" r:id="rId4"/>
  </sheets>
  <definedNames>
    <definedName name="Z_2F2F8AD0_71EF_4C3F_97AC_080EC2AB10EE_.wvu.PrintArea" localSheetId="0" hidden="1">'Приложение 1_БСК'!$A$1:$K$5</definedName>
    <definedName name="Z_2F2F8AD0_71EF_4C3F_97AC_080EC2AB10EE_.wvu.PrintTitles" localSheetId="0" hidden="1">'Приложение 1_БСК'!$3:$5</definedName>
    <definedName name="_xlnm.Print_Titles" localSheetId="0">'Приложение 1_БСК'!$3:$5</definedName>
    <definedName name="_xlnm.Print_Area" localSheetId="0">'Приложение 1_БСК'!$A$1:$K$16</definedName>
    <definedName name="_xlnm.Print_Area" localSheetId="1">'Приложение 5_АЧР'!$A$1:$AS$10</definedName>
    <definedName name="_xlnm.Print_Area" localSheetId="2">'Приложение 7'!$A$1:$AC$45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9" l="1"/>
  <c r="E42" i="19"/>
  <c r="Z42" i="19" l="1"/>
  <c r="Z48" i="19"/>
  <c r="G16" i="20" l="1"/>
  <c r="J6" i="20"/>
  <c r="J16" i="20" s="1"/>
  <c r="I6" i="20"/>
  <c r="I16" i="20" s="1"/>
  <c r="H6" i="20"/>
  <c r="H16" i="20" s="1"/>
  <c r="G6" i="20"/>
  <c r="F6" i="20"/>
  <c r="F16" i="20" s="1"/>
  <c r="E6" i="20"/>
  <c r="E16" i="20" s="1"/>
  <c r="C6" i="20"/>
  <c r="C16" i="20" s="1"/>
  <c r="AO9" i="16" l="1"/>
  <c r="AN9" i="16"/>
  <c r="AM9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AB12" i="19" l="1"/>
  <c r="R10" i="16"/>
  <c r="D44" i="8" l="1"/>
  <c r="D39" i="8"/>
  <c r="D28" i="8"/>
  <c r="D18" i="8"/>
  <c r="AC12" i="19"/>
  <c r="AD12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AD38" i="19"/>
  <c r="AC38" i="19"/>
  <c r="AB38" i="19"/>
  <c r="AD36" i="19"/>
  <c r="AC36" i="19"/>
  <c r="AB36" i="19"/>
  <c r="AD34" i="19"/>
  <c r="AC34" i="19"/>
  <c r="AB34" i="19"/>
  <c r="AD32" i="19"/>
  <c r="AC32" i="19"/>
  <c r="AB32" i="19"/>
  <c r="AD30" i="19"/>
  <c r="AB30" i="19"/>
  <c r="AD28" i="19"/>
  <c r="AC28" i="19"/>
  <c r="AB28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AD22" i="19"/>
  <c r="AC22" i="19"/>
  <c r="AB22" i="19"/>
  <c r="AD20" i="19"/>
  <c r="AC20" i="19"/>
  <c r="AB20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AD14" i="19"/>
  <c r="AC14" i="19"/>
  <c r="AB14" i="19"/>
  <c r="V42" i="19" l="1"/>
  <c r="V48" i="19" s="1"/>
  <c r="S42" i="19"/>
  <c r="S48" i="19" s="1"/>
  <c r="R42" i="19"/>
  <c r="R48" i="19" s="1"/>
  <c r="O42" i="19"/>
  <c r="O48" i="19" s="1"/>
  <c r="N42" i="19"/>
  <c r="N48" i="19" s="1"/>
  <c r="K42" i="19"/>
  <c r="K48" i="19" s="1"/>
  <c r="J42" i="19"/>
  <c r="J48" i="19" s="1"/>
  <c r="G42" i="19"/>
  <c r="G48" i="19" s="1"/>
  <c r="F42" i="19"/>
  <c r="F48" i="19" s="1"/>
  <c r="H42" i="19"/>
  <c r="H48" i="19" s="1"/>
  <c r="L42" i="19"/>
  <c r="L48" i="19" s="1"/>
  <c r="T42" i="19"/>
  <c r="T48" i="19" s="1"/>
  <c r="X42" i="19"/>
  <c r="X48" i="19" s="1"/>
  <c r="D42" i="19"/>
  <c r="D48" i="19" s="1"/>
  <c r="P42" i="19"/>
  <c r="P48" i="19" s="1"/>
  <c r="W42" i="19"/>
  <c r="W48" i="19" s="1"/>
  <c r="AD24" i="19"/>
  <c r="AC40" i="19"/>
  <c r="AB24" i="19"/>
  <c r="AD40" i="19"/>
  <c r="AA42" i="19"/>
  <c r="AA48" i="19" s="1"/>
  <c r="I42" i="19"/>
  <c r="I48" i="19" s="1"/>
  <c r="M42" i="19"/>
  <c r="M48" i="19" s="1"/>
  <c r="Q42" i="19"/>
  <c r="Q48" i="19" s="1"/>
  <c r="U42" i="19"/>
  <c r="U48" i="19" s="1"/>
  <c r="Y42" i="19"/>
  <c r="Y48" i="19" s="1"/>
  <c r="AB16" i="19"/>
  <c r="AC16" i="19"/>
  <c r="AD16" i="19"/>
  <c r="AC24" i="19"/>
  <c r="AB40" i="19"/>
  <c r="AB42" i="19" l="1"/>
  <c r="AD42" i="19"/>
  <c r="AC42" i="19"/>
  <c r="AO10" i="16" l="1"/>
  <c r="AN10" i="16"/>
  <c r="AM10" i="16"/>
  <c r="AL10" i="16"/>
  <c r="AK10" i="16"/>
  <c r="AS8" i="16" s="1"/>
  <c r="AS10" i="16" s="1"/>
  <c r="AJ10" i="16"/>
  <c r="AI10" i="16"/>
  <c r="AH10" i="16"/>
  <c r="AG10" i="16"/>
  <c r="AF10" i="16"/>
  <c r="AE10" i="16"/>
  <c r="AD10" i="16"/>
  <c r="AC10" i="16"/>
  <c r="AB10" i="16"/>
  <c r="AA10" i="16"/>
  <c r="AR8" i="16" s="1"/>
  <c r="AR10" i="16" s="1"/>
  <c r="Z10" i="16"/>
  <c r="AQ8" i="16" s="1"/>
  <c r="AQ10" i="16" s="1"/>
  <c r="Y10" i="16"/>
  <c r="X10" i="16"/>
  <c r="W10" i="16"/>
  <c r="V10" i="16"/>
  <c r="U10" i="16"/>
  <c r="T10" i="16"/>
  <c r="AP8" i="16" s="1"/>
  <c r="AP10" i="16" s="1"/>
  <c r="S10" i="16"/>
</calcChain>
</file>

<file path=xl/comments1.xml><?xml version="1.0" encoding="utf-8"?>
<comments xmlns="http://schemas.openxmlformats.org/spreadsheetml/2006/main">
  <authors>
    <author>Нерубай Евгений Владимирович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Нерубай Евгений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ПС Пойковских ЭС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Нерубай Евгений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ПС Пойковских ЭС</t>
        </r>
      </text>
    </comment>
  </commentList>
</comments>
</file>

<file path=xl/sharedStrings.xml><?xml version="1.0" encoding="utf-8"?>
<sst xmlns="http://schemas.openxmlformats.org/spreadsheetml/2006/main" count="399" uniqueCount="204">
  <si>
    <t>№</t>
  </si>
  <si>
    <t>Наименование ПС</t>
  </si>
  <si>
    <t>БСК</t>
  </si>
  <si>
    <t xml:space="preserve">Установл. мощность КУ, кВар </t>
  </si>
  <si>
    <t xml:space="preserve">тип КУ </t>
  </si>
  <si>
    <t xml:space="preserve">кол-во КУ </t>
  </si>
  <si>
    <t>03-00</t>
  </si>
  <si>
    <t>09-00</t>
  </si>
  <si>
    <t>10-00</t>
  </si>
  <si>
    <t>20-00</t>
  </si>
  <si>
    <t>Примечание</t>
  </si>
  <si>
    <t>ПС  110/35/6 кВ Пойковская</t>
  </si>
  <si>
    <t>КЭП 1-6,3-50-2У1</t>
  </si>
  <si>
    <t>MVPC-3ph-6,3-150-50, MVPC-3ph-6,3-100-50, MVPC-3ph-6,3-50-50</t>
  </si>
  <si>
    <t>LKP1-50/6,3E</t>
  </si>
  <si>
    <t>Таблица 5-3.</t>
  </si>
  <si>
    <t>Наименование питающей подстанции</t>
  </si>
  <si>
    <t>Наименование ВЛ, подстанции потребителя, где установлена АЧР</t>
  </si>
  <si>
    <t>Тип реле и количество устройств</t>
  </si>
  <si>
    <t>Уставки</t>
  </si>
  <si>
    <t>Нагрузка, МВт</t>
  </si>
  <si>
    <t>Уставки АЧР-1</t>
  </si>
  <si>
    <t>Уставки АЧР-2</t>
  </si>
  <si>
    <t>Уставки ЧАПВ</t>
  </si>
  <si>
    <t>Блокировка АЧР-1</t>
  </si>
  <si>
    <t>Часы замеров (московское время)</t>
  </si>
  <si>
    <t>Гц</t>
  </si>
  <si>
    <t>сек</t>
  </si>
  <si>
    <t>Гц/сек</t>
  </si>
  <si>
    <t>01-00</t>
  </si>
  <si>
    <t>02-00</t>
  </si>
  <si>
    <t>04-00</t>
  </si>
  <si>
    <t>05-00</t>
  </si>
  <si>
    <t>06-00</t>
  </si>
  <si>
    <t>07-00</t>
  </si>
  <si>
    <t>08-00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</si>
  <si>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</si>
  <si>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</si>
  <si>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</si>
  <si>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</si>
  <si>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</si>
  <si>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</si>
  <si>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</si>
  <si>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</si>
  <si>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</si>
  <si>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21-00</t>
  </si>
  <si>
    <t>22-00</t>
  </si>
  <si>
    <t>23-00</t>
  </si>
  <si>
    <t>24-00</t>
  </si>
  <si>
    <t>Пойковская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</si>
  <si>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</si>
  <si>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</si>
  <si>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</si>
  <si>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</si>
  <si>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</si>
  <si>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</si>
  <si>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</si>
  <si>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</si>
  <si>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</si>
  <si>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</si>
  <si>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</si>
  <si>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</si>
  <si>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</si>
  <si>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</si>
  <si>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</si>
  <si>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</si>
  <si>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</si>
  <si>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</si>
  <si>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</si>
  <si>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</si>
  <si>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</si>
  <si>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</si>
  <si>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</si>
  <si>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№ п/п</t>
  </si>
  <si>
    <t>Наименование (номер) питающего центра энергоснабжающей (сетевой) организации и других источников электроснабжения</t>
  </si>
  <si>
    <t>Наименование (номер) питающей линии  энергоснабжающей (сетевой) организации и других источников электроснабжения по границе балансовой принадлежности</t>
  </si>
  <si>
    <t>Аварийная</t>
  </si>
  <si>
    <t>Технологическая</t>
  </si>
  <si>
    <t>Наличие объектов потребителей учавсвующих в графике временного ограничения потребления мощности №3  нормально питающихся с данных объектов</t>
  </si>
  <si>
    <t>время необходимое для отключения объектов столбца 14, час</t>
  </si>
  <si>
    <t>Номер и дата АТАБ, АРБП</t>
  </si>
  <si>
    <t>бронь электроснабжения</t>
  </si>
  <si>
    <t>Перечень электроприемников, обеспечивающих безопасное для жизни и здоровья людей и окружающей среды состояние предприятия с полностью остановленным технологическим процессом</t>
  </si>
  <si>
    <t>Линии на которые может быть переключена нагрузка, и средства переключения (устройства аварийного включения резерва, вручную, бесперебойные источники снабжения)</t>
  </si>
  <si>
    <t>Перечень электроприемников, обеспечивающих завершение технологического процесса</t>
  </si>
  <si>
    <t>время завершения технологического процесса, час</t>
  </si>
  <si>
    <t>допустимое время перерыва электроснабжения электроустановки, час</t>
  </si>
  <si>
    <t>нет</t>
  </si>
  <si>
    <t>MVPC-3ph-6,3-225-50, КЭП 1-6,3-50-2У1</t>
  </si>
  <si>
    <t>устройство МП защит SPAC810</t>
  </si>
  <si>
    <t>ВЛ-35 Поселковая-1 ПС 35/6 кВ Больничная вв 1</t>
  </si>
  <si>
    <t>----</t>
  </si>
  <si>
    <t>ВЛ-35 Поселковая-2 ПС 35/6 кВ Больничная вв 2</t>
  </si>
  <si>
    <t>Фактические уставки возврата, Гц</t>
  </si>
  <si>
    <t>Диапазон уставок возврата, Гц</t>
  </si>
  <si>
    <t>АЧР-1</t>
  </si>
  <si>
    <t>АЧР-2</t>
  </si>
  <si>
    <t>ЧАПВ</t>
  </si>
  <si>
    <t>ВЛ 35 кВ Поселковая-1,2 ПС 35/6 кВ №13 1с</t>
  </si>
  <si>
    <t>ВЛ 35 кВ Поселковая-1,2 ПС 35/6 кВ №13 2с</t>
  </si>
  <si>
    <t>ВЛ 35 кВ Поселковая-1,2 ПС 35/6 кВ №14 1с</t>
  </si>
  <si>
    <t>ВЛ 35 кВ Поселковая-1,2 ПС 35/6 кВ №14 2с</t>
  </si>
  <si>
    <t>ВЛ 35 кВ Поселковая-1,2 ПС 35/6 кВ Больничная 1с</t>
  </si>
  <si>
    <t>ВЛ 35 кВ Поселковая-1,2 ПС 35/6 кВ Больничная 2с</t>
  </si>
  <si>
    <t>Итого по АО "Горэлектросеть":</t>
  </si>
  <si>
    <t>-</t>
  </si>
  <si>
    <t>Нагрузка по данным контрольного замера 17.06.2020, кВт за 10-00 (мск.)</t>
  </si>
  <si>
    <t>ЗАМЕР (время мск)</t>
  </si>
  <si>
    <t>Наименование  сетевой энергоснабжающей организации, сбытовой организации заключившей договор с АО "Россети Тюмень" на передачу эл. энергии потребителю подписавшему  Акт аварийной и технологической брони</t>
  </si>
  <si>
    <t>Наименование потребителя подписавшего с филиалом АО "Россети Тюмень" акт согласования аварийной и технологической брони</t>
  </si>
  <si>
    <t xml:space="preserve">ТЕХНИЧЕСКИЕ ХАРАКТЕРИСТИКИ ЭЛЕКТРОСНАБЖЕНИЯ ПОТРЕБИТЕЛЯ </t>
  </si>
  <si>
    <t>Пример заполнения</t>
  </si>
  <si>
    <t xml:space="preserve">с 00-00 до 24-00 </t>
  </si>
  <si>
    <t>Московское время</t>
  </si>
  <si>
    <t>наименование присоединения</t>
  </si>
  <si>
    <t>Почасовой замер мощности (МВт)</t>
  </si>
  <si>
    <t>Wсут (тыс. кВт.ч)</t>
  </si>
  <si>
    <t>К сут</t>
  </si>
  <si>
    <t>0 - 1</t>
  </si>
  <si>
    <t>Нагрузка объекта в целом на 03 ч мск времени</t>
  </si>
  <si>
    <t>Нагрузка объекта в целом на 09 ч мск времени</t>
  </si>
  <si>
    <t>Нагрузка объекта в целом на 10 ч мск времени</t>
  </si>
  <si>
    <t>Нагрузка объекта в целом на 20 ч мск времени</t>
  </si>
  <si>
    <t>1.1</t>
  </si>
  <si>
    <t>1.2</t>
  </si>
  <si>
    <t>ПС-ЛПХ</t>
  </si>
  <si>
    <t>2.</t>
  </si>
  <si>
    <t xml:space="preserve">ПС ЛПХ яч.3 </t>
  </si>
  <si>
    <t>В-10 Водозобор-1</t>
  </si>
  <si>
    <t xml:space="preserve">ПС ЛПХ яч.8 </t>
  </si>
  <si>
    <t>В-10 Водозобор-2</t>
  </si>
  <si>
    <t>2.1.1.</t>
  </si>
  <si>
    <t>Всего по ПС-ЛПХ</t>
  </si>
  <si>
    <t>2.1.2.</t>
  </si>
  <si>
    <t xml:space="preserve"> ПС-Лиственная</t>
  </si>
  <si>
    <t>ПС Лиственная яч.6</t>
  </si>
  <si>
    <t xml:space="preserve"> В-10 Поселок-2</t>
  </si>
  <si>
    <t>2.2.1.</t>
  </si>
  <si>
    <t xml:space="preserve">ПС Лиственная яч.7 </t>
  </si>
  <si>
    <t>В-10 Поселок-1</t>
  </si>
  <si>
    <t>2.2.2.</t>
  </si>
  <si>
    <t>Всего по ПС-Лиственной</t>
  </si>
  <si>
    <t>2.3.1.</t>
  </si>
  <si>
    <t>ПС-Пойковская</t>
  </si>
  <si>
    <t xml:space="preserve"> 110/35/6 Пойковская</t>
  </si>
  <si>
    <t>ВЛ-35кВ Поселковая-1 яч.5</t>
  </si>
  <si>
    <t>ВЛ-35кВ Поселковая-2 яч.2</t>
  </si>
  <si>
    <t xml:space="preserve"> ЗРУ-6 Пойковская</t>
  </si>
  <si>
    <t>В-6кВ 1Т</t>
  </si>
  <si>
    <t>В-6кВ 2Т</t>
  </si>
  <si>
    <t>1ТСН</t>
  </si>
  <si>
    <t>2ТСН</t>
  </si>
  <si>
    <t>Всего по ПС-Пойковская</t>
  </si>
  <si>
    <t>Всего по всем ПС</t>
  </si>
  <si>
    <t>Исполнитель:</t>
  </si>
  <si>
    <t>т.8-3463-316223</t>
  </si>
  <si>
    <t>ПС 110/35/6кВ  "Пойковская"</t>
  </si>
  <si>
    <t>ВЛ-35 кВ Поселковая-1</t>
  </si>
  <si>
    <t xml:space="preserve">ПМУП "УТВС"  </t>
  </si>
  <si>
    <t>Котельная № 1</t>
  </si>
  <si>
    <t>с ВЛ-35кВ Поселковая-1 на ВЛ-35кВ Поселковая-2 и наоборот, вручную</t>
  </si>
  <si>
    <t xml:space="preserve"> -</t>
  </si>
  <si>
    <t>Котельная № 3</t>
  </si>
  <si>
    <t>Котельная мкр. «Дорожник»</t>
  </si>
  <si>
    <t>Водозабор</t>
  </si>
  <si>
    <t xml:space="preserve">Водоочистные сооружения-8000 </t>
  </si>
  <si>
    <t>ГКНС</t>
  </si>
  <si>
    <t>ЗАО "КОМСТАР-Регионы" Уральский филиал ЦУС ХМАО-Югра</t>
  </si>
  <si>
    <t xml:space="preserve">Узел связи ЗАО «Комстар-Регионы» 
в ДК «Родники»
</t>
  </si>
  <si>
    <t xml:space="preserve">Узел связи ЗАО «Комстар-Регионы» 
в ж/д 4-1-32
</t>
  </si>
  <si>
    <t>ОВО Отдела полиции №1</t>
  </si>
  <si>
    <t>Система централизованного наблюдения ОВО отдела полиции
в ДК «Родники»</t>
  </si>
  <si>
    <t xml:space="preserve"> ОАО "Ростелеком"</t>
  </si>
  <si>
    <t>Связь, охранная и пож. сигнализация, деж. освещение ОАО «Ростелеком»
в ж/д 4-1-32</t>
  </si>
  <si>
    <t>ПС 110/35/6кВ   "Пойковская"</t>
  </si>
  <si>
    <t>ВЛ-35 кВ  Поселковая-2</t>
  </si>
  <si>
    <t>Котельная №1</t>
  </si>
  <si>
    <t>с ВЛ-35кВ Поселковая-2 на ВЛ-35кВ Поселковая-1 и наоборот, вручную</t>
  </si>
  <si>
    <t>Котельная №3</t>
  </si>
  <si>
    <t>Водоочистные сооружения-8000</t>
  </si>
  <si>
    <t>КНС-4</t>
  </si>
  <si>
    <t>КНС-7</t>
  </si>
  <si>
    <t>Центральный теплопункт -2</t>
  </si>
  <si>
    <t>Центральный теплопункт -4</t>
  </si>
  <si>
    <t>Центральный теплопункт -7</t>
  </si>
  <si>
    <t>Связь и пожаро-охранная сигнализация ОАО «Ростелеком»</t>
  </si>
  <si>
    <t>Токопровод 6кВ - 1</t>
  </si>
  <si>
    <t>Котельная №2</t>
  </si>
  <si>
    <t xml:space="preserve">с Токопровода 6кВ-1 на Токопровод 6кВ-2
 и наоборот, вручную
</t>
  </si>
  <si>
    <t>Канализационно-очистные сооружения-7000</t>
  </si>
  <si>
    <t>Арт. скв. № 11,12,13</t>
  </si>
  <si>
    <t>Арт. скв. № 17,18</t>
  </si>
  <si>
    <t>ОАО "Тюменьэнерго"</t>
  </si>
  <si>
    <t>Дисп. и техн. связь, пожаро-охранная сигнализация НЮЭС ОАО «Тюменьэнерго»</t>
  </si>
  <si>
    <t>Токопровод 6кВ - 2</t>
  </si>
  <si>
    <t xml:space="preserve">с Токопровода 6кВ-2 на Токопровод 6кВ-1
 и наоборот, вручную
</t>
  </si>
  <si>
    <t>Данные о суммарной установленной мощности и суммарном объёме имеющихся и отключенных источников реактивной мощности в зоне ответственности филиала АО "Россети Тюмень" НЮЭС  по результатам замера в контрольные часы 17.06.21 г.</t>
  </si>
  <si>
    <t>ВЛ 35 кВ Поселковая-1,2 ПС 35/6 кВ №8 1с</t>
  </si>
  <si>
    <t>ВЛ 35 кВ Поселковая-1,2 ПС 35/6 кВ №8 2с</t>
  </si>
  <si>
    <t>MPVC-3ph-6,3-150-50, MPVC-3ph-6,3-100-50, MVPC-3ph-6,3-50-50</t>
  </si>
  <si>
    <t>АТАБ  б/н 2013 года,    АРБП № 30 от 17.08.2015 года</t>
  </si>
  <si>
    <t>Ведомость контрольного замера 17.06.2021</t>
  </si>
  <si>
    <t>Перечень АЧР и ЧАПВ с указанием уставок и подключений мощности по замеру 17.06.2021 г.</t>
  </si>
  <si>
    <t xml:space="preserve">Начальник СУРЭМ Липовская Татьяна Владимировна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</si>
</sst>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0.0000000"/>
    <numFmt numFmtId="167" formatCode="0.0"/>
    <numFmt numFmtId="168" formatCode="_-* #,##0.000000_р_._-;\-* #,##0.000000_р_._-;_-* &quot;-&quot;??_р_._-;_-@_-"/>
  </numFmts>
  <fonts count="4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6"/>
      <color rgb="FFFF0000"/>
      <name val="Arial Cyr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2"/>
      <color indexed="10"/>
      <name val="Arial Cyr"/>
      <charset val="204"/>
    </font>
    <font>
      <sz val="10"/>
      <color indexed="10"/>
      <name val="Arial Cyr"/>
      <charset val="204"/>
    </font>
    <font>
      <b/>
      <sz val="12"/>
      <color indexed="12"/>
      <name val="Arial Cyr"/>
      <charset val="204"/>
    </font>
    <font>
      <b/>
      <sz val="12"/>
      <color rgb="FF0000FF"/>
      <name val="Arial Cyr"/>
      <charset val="204"/>
    </font>
    <font>
      <b/>
      <sz val="12"/>
      <color rgb="FFFF0000"/>
      <name val="Arial Cyr"/>
      <charset val="204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Arial Cyr"/>
      <charset val="204"/>
    </font>
    <font>
      <sz val="10"/>
      <name val="Times New Roman CE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 Cyr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  <font>
      <b/>
      <sz val="11"/>
      <name val="Arial Cyr"/>
      <charset val="204"/>
    </font>
    <font>
      <b/>
      <sz val="12"/>
      <color rgb="FFFF000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indexed="12"/>
      <name val="Arial Cyr"/>
      <charset val="204"/>
    </font>
    <font>
      <sz val="10"/>
      <color indexed="12"/>
      <name val="Times New Roman"/>
      <family val="1"/>
      <charset val="204"/>
    </font>
    <font>
      <sz val="5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9" fillId="0" borderId="0"/>
    <xf numFmtId="0" fontId="8" fillId="0" borderId="0"/>
    <xf numFmtId="0" fontId="25" fillId="0" borderId="0"/>
    <xf numFmtId="0" fontId="25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0" borderId="0" applyBorder="0"/>
    <xf numFmtId="0" fontId="19" fillId="0" borderId="0"/>
    <xf numFmtId="0" fontId="19" fillId="0" borderId="0"/>
    <xf numFmtId="0" fontId="6" fillId="0" borderId="0"/>
    <xf numFmtId="0" fontId="32" fillId="0" borderId="0"/>
    <xf numFmtId="0" fontId="5" fillId="0" borderId="0"/>
    <xf numFmtId="0" fontId="4" fillId="0" borderId="0"/>
    <xf numFmtId="0" fontId="33" fillId="0" borderId="0"/>
    <xf numFmtId="0" fontId="19" fillId="0" borderId="0"/>
    <xf numFmtId="0" fontId="3" fillId="0" borderId="0"/>
    <xf numFmtId="0" fontId="2" fillId="0" borderId="0"/>
    <xf numFmtId="0" fontId="1" fillId="0" borderId="0"/>
    <xf numFmtId="0" fontId="8" fillId="0" borderId="0"/>
  </cellStyleXfs>
  <cellXfs count="269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8" fillId="0" borderId="14" xfId="0" applyFont="1" applyFill="1" applyBorder="1"/>
    <xf numFmtId="0" fontId="8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6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18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13" fillId="0" borderId="0" xfId="0" applyFont="1"/>
    <xf numFmtId="0" fontId="22" fillId="0" borderId="33" xfId="2" applyFont="1" applyFill="1" applyBorder="1" applyAlignment="1" applyProtection="1">
      <alignment horizontal="center"/>
      <protection hidden="1"/>
    </xf>
    <xf numFmtId="0" fontId="22" fillId="0" borderId="34" xfId="2" applyFont="1" applyFill="1" applyBorder="1" applyAlignment="1" applyProtection="1">
      <alignment horizontal="center"/>
      <protection hidden="1"/>
    </xf>
    <xf numFmtId="1" fontId="23" fillId="0" borderId="10" xfId="2" applyNumberFormat="1" applyFont="1" applyFill="1" applyBorder="1" applyAlignment="1">
      <alignment horizontal="center"/>
    </xf>
    <xf numFmtId="1" fontId="23" fillId="0" borderId="35" xfId="2" applyNumberFormat="1" applyFont="1" applyFill="1" applyBorder="1" applyAlignment="1">
      <alignment horizontal="center"/>
    </xf>
    <xf numFmtId="1" fontId="23" fillId="0" borderId="36" xfId="2" applyNumberFormat="1" applyFont="1" applyFill="1" applyBorder="1" applyAlignment="1">
      <alignment horizontal="center"/>
    </xf>
    <xf numFmtId="0" fontId="21" fillId="0" borderId="0" xfId="2" applyFont="1" applyFill="1"/>
    <xf numFmtId="0" fontId="20" fillId="0" borderId="38" xfId="2" applyFont="1" applyFill="1" applyBorder="1" applyAlignment="1">
      <alignment vertical="top" wrapText="1"/>
    </xf>
    <xf numFmtId="2" fontId="26" fillId="3" borderId="39" xfId="2" applyNumberFormat="1" applyFont="1" applyFill="1" applyBorder="1" applyAlignment="1">
      <alignment horizontal="center" vertical="center"/>
    </xf>
    <xf numFmtId="2" fontId="26" fillId="3" borderId="12" xfId="2" applyNumberFormat="1" applyFont="1" applyFill="1" applyBorder="1" applyAlignment="1">
      <alignment horizontal="center" vertical="center"/>
    </xf>
    <xf numFmtId="2" fontId="26" fillId="3" borderId="37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21" fillId="0" borderId="12" xfId="10" applyFont="1" applyFill="1" applyBorder="1" applyAlignment="1">
      <alignment horizontal="center" vertical="center"/>
    </xf>
    <xf numFmtId="2" fontId="21" fillId="0" borderId="12" xfId="10" applyNumberFormat="1" applyFont="1" applyBorder="1" applyAlignment="1">
      <alignment horizontal="center" vertical="center"/>
    </xf>
    <xf numFmtId="2" fontId="21" fillId="0" borderId="37" xfId="10" applyNumberFormat="1" applyFont="1" applyBorder="1" applyAlignment="1">
      <alignment horizontal="center" vertical="center"/>
    </xf>
    <xf numFmtId="2" fontId="21" fillId="0" borderId="12" xfId="10" applyNumberFormat="1" applyFont="1" applyFill="1" applyBorder="1" applyAlignment="1">
      <alignment horizontal="center" vertical="center"/>
    </xf>
    <xf numFmtId="2" fontId="21" fillId="0" borderId="37" xfId="10" applyNumberFormat="1" applyFont="1" applyFill="1" applyBorder="1" applyAlignment="1">
      <alignment horizontal="center" vertical="center"/>
    </xf>
    <xf numFmtId="0" fontId="22" fillId="0" borderId="31" xfId="2" applyFont="1" applyFill="1" applyBorder="1" applyAlignment="1" applyProtection="1">
      <alignment horizontal="center" wrapText="1"/>
      <protection hidden="1"/>
    </xf>
    <xf numFmtId="0" fontId="22" fillId="0" borderId="46" xfId="2" applyFont="1" applyFill="1" applyBorder="1" applyAlignment="1" applyProtection="1">
      <alignment horizontal="center"/>
      <protection hidden="1"/>
    </xf>
    <xf numFmtId="1" fontId="23" fillId="0" borderId="47" xfId="2" applyNumberFormat="1" applyFont="1" applyFill="1" applyBorder="1" applyAlignment="1">
      <alignment horizontal="center"/>
    </xf>
    <xf numFmtId="0" fontId="21" fillId="0" borderId="48" xfId="9" applyFont="1" applyFill="1" applyBorder="1" applyAlignment="1">
      <alignment horizontal="left" vertical="center" wrapText="1"/>
    </xf>
    <xf numFmtId="0" fontId="21" fillId="0" borderId="13" xfId="10" applyFont="1" applyFill="1" applyBorder="1" applyAlignment="1">
      <alignment horizontal="center" vertical="center"/>
    </xf>
    <xf numFmtId="0" fontId="21" fillId="0" borderId="37" xfId="10" quotePrefix="1" applyFont="1" applyFill="1" applyBorder="1" applyAlignment="1">
      <alignment horizontal="center" vertical="center"/>
    </xf>
    <xf numFmtId="2" fontId="21" fillId="0" borderId="13" xfId="10" applyNumberFormat="1" applyFont="1" applyFill="1" applyBorder="1" applyAlignment="1">
      <alignment horizontal="center" vertical="center"/>
    </xf>
    <xf numFmtId="2" fontId="21" fillId="0" borderId="13" xfId="10" applyNumberFormat="1" applyFont="1" applyBorder="1" applyAlignment="1">
      <alignment horizontal="center" vertical="center"/>
    </xf>
    <xf numFmtId="0" fontId="20" fillId="0" borderId="48" xfId="2" applyFont="1" applyFill="1" applyBorder="1" applyAlignment="1">
      <alignment horizontal="center" vertical="top" wrapText="1"/>
    </xf>
    <xf numFmtId="0" fontId="21" fillId="0" borderId="37" xfId="2" applyFont="1" applyFill="1" applyBorder="1" applyAlignment="1">
      <alignment horizontal="center" vertical="center"/>
    </xf>
    <xf numFmtId="2" fontId="26" fillId="3" borderId="13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2" fillId="0" borderId="19" xfId="2" applyFont="1" applyFill="1" applyBorder="1" applyAlignment="1" applyProtection="1">
      <alignment horizontal="center"/>
      <protection hidden="1"/>
    </xf>
    <xf numFmtId="0" fontId="21" fillId="0" borderId="13" xfId="2" applyFont="1" applyFill="1" applyBorder="1" applyAlignment="1">
      <alignment horizontal="center" vertical="center"/>
    </xf>
    <xf numFmtId="0" fontId="19" fillId="0" borderId="12" xfId="0" applyFont="1" applyBorder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22" fillId="0" borderId="49" xfId="2" applyFont="1" applyFill="1" applyBorder="1" applyAlignment="1" applyProtection="1">
      <alignment horizontal="center"/>
      <protection hidden="1"/>
    </xf>
    <xf numFmtId="0" fontId="24" fillId="0" borderId="14" xfId="2" applyFont="1" applyFill="1" applyBorder="1" applyAlignment="1">
      <alignment vertical="top" wrapText="1"/>
    </xf>
    <xf numFmtId="0" fontId="21" fillId="0" borderId="39" xfId="10" quotePrefix="1" applyFont="1" applyFill="1" applyBorder="1" applyAlignment="1">
      <alignment horizontal="center" vertical="center"/>
    </xf>
    <xf numFmtId="0" fontId="21" fillId="0" borderId="13" xfId="10" quotePrefix="1" applyFont="1" applyFill="1" applyBorder="1" applyAlignment="1">
      <alignment horizontal="center" vertical="center"/>
    </xf>
    <xf numFmtId="0" fontId="21" fillId="0" borderId="50" xfId="10" quotePrefix="1" applyFont="1" applyFill="1" applyBorder="1" applyAlignment="1">
      <alignment horizontal="center" vertical="center"/>
    </xf>
    <xf numFmtId="0" fontId="20" fillId="0" borderId="41" xfId="2" applyFont="1" applyFill="1" applyBorder="1" applyAlignment="1">
      <alignment vertical="top" wrapText="1"/>
    </xf>
    <xf numFmtId="0" fontId="21" fillId="0" borderId="39" xfId="2" applyFont="1" applyFill="1" applyBorder="1" applyAlignment="1">
      <alignment horizontal="center" vertical="center"/>
    </xf>
    <xf numFmtId="0" fontId="21" fillId="0" borderId="50" xfId="2" applyFont="1" applyFill="1" applyBorder="1" applyAlignment="1">
      <alignment horizontal="center" vertical="center"/>
    </xf>
    <xf numFmtId="0" fontId="21" fillId="0" borderId="0" xfId="1" applyFont="1" applyFill="1" applyBorder="1"/>
    <xf numFmtId="0" fontId="24" fillId="0" borderId="16" xfId="2" applyFont="1" applyFill="1" applyBorder="1" applyAlignment="1">
      <alignment wrapText="1"/>
    </xf>
    <xf numFmtId="0" fontId="27" fillId="0" borderId="0" xfId="19" applyFont="1"/>
    <xf numFmtId="2" fontId="34" fillId="0" borderId="0" xfId="0" applyNumberFormat="1" applyFont="1" applyFill="1" applyAlignment="1">
      <alignment horizontal="left"/>
    </xf>
    <xf numFmtId="2" fontId="35" fillId="0" borderId="0" xfId="0" applyNumberFormat="1" applyFont="1"/>
    <xf numFmtId="2" fontId="36" fillId="0" borderId="0" xfId="0" applyNumberFormat="1" applyFont="1" applyBorder="1" applyAlignment="1">
      <alignment vertical="center" wrapText="1"/>
    </xf>
    <xf numFmtId="0" fontId="0" fillId="0" borderId="0" xfId="0" applyBorder="1"/>
    <xf numFmtId="0" fontId="37" fillId="0" borderId="0" xfId="0" applyFont="1" applyBorder="1"/>
    <xf numFmtId="2" fontId="38" fillId="0" borderId="0" xfId="0" applyNumberFormat="1" applyFont="1"/>
    <xf numFmtId="2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4" borderId="10" xfId="0" applyNumberFormat="1" applyFont="1" applyFill="1" applyBorder="1" applyAlignment="1">
      <alignment horizontal="center" vertical="center" wrapText="1"/>
    </xf>
    <xf numFmtId="49" fontId="39" fillId="0" borderId="36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1" fillId="0" borderId="41" xfId="0" applyNumberFormat="1" applyFont="1" applyBorder="1" applyAlignment="1">
      <alignment horizontal="center"/>
    </xf>
    <xf numFmtId="0" fontId="42" fillId="5" borderId="42" xfId="0" applyFont="1" applyFill="1" applyBorder="1"/>
    <xf numFmtId="0" fontId="42" fillId="0" borderId="8" xfId="0" applyFont="1" applyFill="1" applyBorder="1" applyAlignment="1"/>
    <xf numFmtId="165" fontId="41" fillId="5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1" fillId="6" borderId="8" xfId="0" applyNumberFormat="1" applyFont="1" applyFill="1" applyBorder="1" applyAlignment="1">
      <alignment horizontal="center"/>
    </xf>
    <xf numFmtId="165" fontId="41" fillId="6" borderId="8" xfId="6" applyNumberFormat="1" applyFont="1" applyFill="1" applyBorder="1" applyAlignment="1">
      <alignment horizontal="center"/>
    </xf>
    <xf numFmtId="165" fontId="41" fillId="6" borderId="8" xfId="0" applyNumberFormat="1" applyFont="1" applyFill="1" applyBorder="1"/>
    <xf numFmtId="165" fontId="41" fillId="5" borderId="8" xfId="0" applyNumberFormat="1" applyFont="1" applyFill="1" applyBorder="1"/>
    <xf numFmtId="165" fontId="41" fillId="5" borderId="43" xfId="0" applyNumberFormat="1" applyFont="1" applyFill="1" applyBorder="1"/>
    <xf numFmtId="4" fontId="41" fillId="0" borderId="1" xfId="7" applyNumberFormat="1" applyFont="1" applyBorder="1" applyAlignment="1">
      <alignment horizontal="center"/>
    </xf>
    <xf numFmtId="2" fontId="41" fillId="5" borderId="30" xfId="0" applyNumberFormat="1" applyFont="1" applyFill="1" applyBorder="1"/>
    <xf numFmtId="0" fontId="41" fillId="0" borderId="0" xfId="0" applyFont="1"/>
    <xf numFmtId="0" fontId="19" fillId="7" borderId="41" xfId="0" applyFont="1" applyFill="1" applyBorder="1"/>
    <xf numFmtId="0" fontId="19" fillId="0" borderId="12" xfId="0" applyFont="1" applyFill="1" applyBorder="1" applyAlignment="1"/>
    <xf numFmtId="165" fontId="41" fillId="0" borderId="12" xfId="0" applyNumberFormat="1" applyFont="1" applyBorder="1" applyAlignment="1">
      <alignment horizontal="center" vertical="center"/>
    </xf>
    <xf numFmtId="165" fontId="41" fillId="0" borderId="12" xfId="0" applyNumberFormat="1" applyFont="1" applyFill="1" applyBorder="1" applyAlignment="1">
      <alignment horizontal="center" vertical="center"/>
    </xf>
    <xf numFmtId="165" fontId="41" fillId="6" borderId="12" xfId="0" applyNumberFormat="1" applyFont="1" applyFill="1" applyBorder="1" applyAlignment="1">
      <alignment horizontal="center" vertical="center"/>
    </xf>
    <xf numFmtId="165" fontId="41" fillId="6" borderId="12" xfId="6" applyNumberFormat="1" applyFont="1" applyFill="1" applyBorder="1" applyAlignment="1">
      <alignment horizontal="center" vertical="center"/>
    </xf>
    <xf numFmtId="165" fontId="41" fillId="0" borderId="40" xfId="0" applyNumberFormat="1" applyFont="1" applyBorder="1" applyAlignment="1">
      <alignment horizontal="center" vertical="center"/>
    </xf>
    <xf numFmtId="165" fontId="41" fillId="0" borderId="39" xfId="7" applyNumberFormat="1" applyFont="1" applyBorder="1" applyAlignment="1">
      <alignment horizontal="center" vertical="center"/>
    </xf>
    <xf numFmtId="165" fontId="41" fillId="5" borderId="37" xfId="0" applyNumberFormat="1" applyFont="1" applyFill="1" applyBorder="1" applyAlignment="1">
      <alignment horizontal="center" vertical="center"/>
    </xf>
    <xf numFmtId="0" fontId="19" fillId="0" borderId="41" xfId="0" applyFont="1" applyFill="1" applyBorder="1"/>
    <xf numFmtId="165" fontId="41" fillId="0" borderId="8" xfId="0" applyNumberFormat="1" applyFont="1" applyBorder="1" applyAlignment="1">
      <alignment horizontal="center" vertical="center"/>
    </xf>
    <xf numFmtId="165" fontId="41" fillId="0" borderId="8" xfId="0" applyNumberFormat="1" applyFont="1" applyFill="1" applyBorder="1" applyAlignment="1">
      <alignment horizontal="center" vertical="center"/>
    </xf>
    <xf numFmtId="165" fontId="41" fillId="6" borderId="8" xfId="0" applyNumberFormat="1" applyFont="1" applyFill="1" applyBorder="1" applyAlignment="1">
      <alignment horizontal="center" vertical="center"/>
    </xf>
    <xf numFmtId="165" fontId="41" fillId="6" borderId="8" xfId="6" applyNumberFormat="1" applyFont="1" applyFill="1" applyBorder="1" applyAlignment="1">
      <alignment horizontal="center" vertical="center"/>
    </xf>
    <xf numFmtId="0" fontId="43" fillId="5" borderId="41" xfId="0" applyFont="1" applyFill="1" applyBorder="1" applyAlignment="1">
      <alignment horizontal="center"/>
    </xf>
    <xf numFmtId="0" fontId="41" fillId="0" borderId="41" xfId="0" applyFont="1" applyFill="1" applyBorder="1"/>
    <xf numFmtId="0" fontId="41" fillId="0" borderId="12" xfId="0" applyFont="1" applyFill="1" applyBorder="1" applyAlignment="1"/>
    <xf numFmtId="165" fontId="19" fillId="0" borderId="8" xfId="0" applyNumberFormat="1" applyFont="1" applyBorder="1" applyAlignment="1">
      <alignment horizontal="center" vertical="center"/>
    </xf>
    <xf numFmtId="165" fontId="19" fillId="0" borderId="8" xfId="0" applyNumberFormat="1" applyFont="1" applyFill="1" applyBorder="1" applyAlignment="1">
      <alignment horizontal="center" vertical="center"/>
    </xf>
    <xf numFmtId="165" fontId="19" fillId="6" borderId="8" xfId="0" applyNumberFormat="1" applyFont="1" applyFill="1" applyBorder="1" applyAlignment="1">
      <alignment horizontal="center" vertical="center"/>
    </xf>
    <xf numFmtId="165" fontId="19" fillId="0" borderId="12" xfId="20" applyNumberFormat="1" applyFont="1" applyFill="1" applyBorder="1" applyAlignment="1">
      <alignment horizontal="center" vertical="center"/>
    </xf>
    <xf numFmtId="165" fontId="19" fillId="0" borderId="39" xfId="7" applyNumberFormat="1" applyFont="1" applyFill="1" applyBorder="1" applyAlignment="1">
      <alignment horizontal="center" vertical="center"/>
    </xf>
    <xf numFmtId="165" fontId="19" fillId="0" borderId="37" xfId="20" applyNumberFormat="1" applyFont="1" applyFill="1" applyBorder="1" applyAlignment="1">
      <alignment horizontal="center" vertical="center"/>
    </xf>
    <xf numFmtId="165" fontId="41" fillId="5" borderId="0" xfId="0" applyNumberFormat="1" applyFont="1" applyFill="1"/>
    <xf numFmtId="0" fontId="41" fillId="5" borderId="0" xfId="0" applyFont="1" applyFill="1"/>
    <xf numFmtId="0" fontId="44" fillId="0" borderId="41" xfId="0" applyFont="1" applyFill="1" applyBorder="1"/>
    <xf numFmtId="0" fontId="44" fillId="0" borderId="12" xfId="0" applyFont="1" applyFill="1" applyBorder="1" applyAlignment="1"/>
    <xf numFmtId="165" fontId="45" fillId="0" borderId="8" xfId="0" applyNumberFormat="1" applyFont="1" applyBorder="1" applyAlignment="1">
      <alignment horizontal="center" vertical="center"/>
    </xf>
    <xf numFmtId="165" fontId="45" fillId="0" borderId="8" xfId="0" applyNumberFormat="1" applyFont="1" applyFill="1" applyBorder="1" applyAlignment="1">
      <alignment horizontal="center" vertical="center"/>
    </xf>
    <xf numFmtId="165" fontId="45" fillId="6" borderId="8" xfId="0" applyNumberFormat="1" applyFont="1" applyFill="1" applyBorder="1" applyAlignment="1">
      <alignment horizontal="center" vertical="center"/>
    </xf>
    <xf numFmtId="165" fontId="45" fillId="0" borderId="12" xfId="20" applyNumberFormat="1" applyFont="1" applyFill="1" applyBorder="1" applyAlignment="1">
      <alignment horizontal="center" vertical="center"/>
    </xf>
    <xf numFmtId="165" fontId="45" fillId="0" borderId="39" xfId="7" applyNumberFormat="1" applyFont="1" applyFill="1" applyBorder="1" applyAlignment="1">
      <alignment horizontal="center" vertical="center"/>
    </xf>
    <xf numFmtId="165" fontId="45" fillId="0" borderId="37" xfId="20" applyNumberFormat="1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165" fontId="41" fillId="0" borderId="0" xfId="0" applyNumberFormat="1" applyFont="1"/>
    <xf numFmtId="0" fontId="45" fillId="0" borderId="41" xfId="0" applyFont="1" applyFill="1" applyBorder="1"/>
    <xf numFmtId="0" fontId="45" fillId="0" borderId="12" xfId="0" applyFont="1" applyFill="1" applyBorder="1" applyAlignment="1"/>
    <xf numFmtId="14" fontId="41" fillId="0" borderId="41" xfId="0" applyNumberFormat="1" applyFont="1" applyBorder="1" applyAlignment="1">
      <alignment horizontal="center"/>
    </xf>
    <xf numFmtId="0" fontId="41" fillId="8" borderId="41" xfId="0" applyFont="1" applyFill="1" applyBorder="1"/>
    <xf numFmtId="0" fontId="41" fillId="8" borderId="12" xfId="0" applyFont="1" applyFill="1" applyBorder="1" applyAlignment="1"/>
    <xf numFmtId="165" fontId="19" fillId="8" borderId="8" xfId="0" applyNumberFormat="1" applyFont="1" applyFill="1" applyBorder="1" applyAlignment="1">
      <alignment horizontal="center" vertical="center"/>
    </xf>
    <xf numFmtId="165" fontId="19" fillId="8" borderId="12" xfId="20" applyNumberFormat="1" applyFont="1" applyFill="1" applyBorder="1" applyAlignment="1">
      <alignment horizontal="center" vertical="center"/>
    </xf>
    <xf numFmtId="165" fontId="19" fillId="8" borderId="39" xfId="7" applyNumberFormat="1" applyFont="1" applyFill="1" applyBorder="1" applyAlignment="1">
      <alignment horizontal="center" vertical="center"/>
    </xf>
    <xf numFmtId="165" fontId="19" fillId="8" borderId="37" xfId="20" applyNumberFormat="1" applyFont="1" applyFill="1" applyBorder="1" applyAlignment="1">
      <alignment horizontal="center" vertical="center"/>
    </xf>
    <xf numFmtId="165" fontId="45" fillId="5" borderId="8" xfId="0" applyNumberFormat="1" applyFont="1" applyFill="1" applyBorder="1" applyAlignment="1">
      <alignment horizontal="center" vertical="center"/>
    </xf>
    <xf numFmtId="165" fontId="19" fillId="5" borderId="8" xfId="0" applyNumberFormat="1" applyFont="1" applyFill="1" applyBorder="1" applyAlignment="1">
      <alignment horizontal="center" vertical="center"/>
    </xf>
    <xf numFmtId="165" fontId="19" fillId="8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41" fillId="0" borderId="39" xfId="0" applyFont="1" applyFill="1" applyBorder="1"/>
    <xf numFmtId="0" fontId="19" fillId="7" borderId="39" xfId="0" applyFont="1" applyFill="1" applyBorder="1"/>
    <xf numFmtId="165" fontId="41" fillId="8" borderId="12" xfId="0" applyNumberFormat="1" applyFont="1" applyFill="1" applyBorder="1" applyAlignment="1">
      <alignment horizontal="center" vertical="center"/>
    </xf>
    <xf numFmtId="165" fontId="41" fillId="8" borderId="12" xfId="6" applyNumberFormat="1" applyFont="1" applyFill="1" applyBorder="1" applyAlignment="1">
      <alignment horizontal="center" vertical="center"/>
    </xf>
    <xf numFmtId="165" fontId="41" fillId="8" borderId="40" xfId="0" applyNumberFormat="1" applyFont="1" applyFill="1" applyBorder="1" applyAlignment="1">
      <alignment horizontal="center" vertical="center"/>
    </xf>
    <xf numFmtId="165" fontId="41" fillId="8" borderId="39" xfId="7" applyNumberFormat="1" applyFont="1" applyFill="1" applyBorder="1" applyAlignment="1">
      <alignment horizontal="center" vertical="center"/>
    </xf>
    <xf numFmtId="165" fontId="41" fillId="8" borderId="37" xfId="0" applyNumberFormat="1" applyFont="1" applyFill="1" applyBorder="1" applyAlignment="1">
      <alignment horizontal="center" vertical="center"/>
    </xf>
    <xf numFmtId="0" fontId="41" fillId="9" borderId="9" xfId="0" applyFont="1" applyFill="1" applyBorder="1"/>
    <xf numFmtId="0" fontId="41" fillId="9" borderId="10" xfId="0" applyFont="1" applyFill="1" applyBorder="1" applyAlignment="1"/>
    <xf numFmtId="165" fontId="41" fillId="9" borderId="35" xfId="0" applyNumberFormat="1" applyFont="1" applyFill="1" applyBorder="1" applyAlignment="1">
      <alignment horizontal="center" vertical="center"/>
    </xf>
    <xf numFmtId="165" fontId="41" fillId="9" borderId="9" xfId="7" applyNumberFormat="1" applyFont="1" applyFill="1" applyBorder="1" applyAlignment="1">
      <alignment horizontal="center" vertical="center"/>
    </xf>
    <xf numFmtId="165" fontId="41" fillId="9" borderId="36" xfId="0" applyNumberFormat="1" applyFont="1" applyFill="1" applyBorder="1" applyAlignment="1">
      <alignment horizontal="center" vertical="center"/>
    </xf>
    <xf numFmtId="0" fontId="19" fillId="0" borderId="0" xfId="0" applyFont="1"/>
    <xf numFmtId="0" fontId="41" fillId="0" borderId="0" xfId="0" applyFont="1" applyBorder="1"/>
    <xf numFmtId="0" fontId="19" fillId="0" borderId="0" xfId="0" applyFont="1" applyFill="1" applyAlignment="1"/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166" fontId="46" fillId="0" borderId="0" xfId="19" applyNumberFormat="1" applyFont="1"/>
    <xf numFmtId="0" fontId="9" fillId="0" borderId="0" xfId="0" applyFont="1" applyAlignment="1">
      <alignment horizontal="center" vertical="center" wrapText="1"/>
    </xf>
    <xf numFmtId="0" fontId="11" fillId="10" borderId="14" xfId="0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164" fontId="41" fillId="9" borderId="10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41" fillId="9" borderId="10" xfId="6" applyNumberFormat="1" applyFont="1" applyFill="1" applyBorder="1" applyAlignment="1">
      <alignment horizontal="center" vertical="center"/>
    </xf>
    <xf numFmtId="167" fontId="0" fillId="0" borderId="0" xfId="0" applyNumberFormat="1"/>
    <xf numFmtId="165" fontId="41" fillId="9" borderId="10" xfId="0" applyNumberFormat="1" applyFont="1" applyFill="1" applyBorder="1" applyAlignment="1">
      <alignment horizontal="center" vertical="center"/>
    </xf>
    <xf numFmtId="168" fontId="41" fillId="9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41" fillId="9" borderId="10" xfId="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1" fillId="0" borderId="13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center" vertical="center"/>
    </xf>
    <xf numFmtId="0" fontId="21" fillId="0" borderId="8" xfId="9" applyFont="1" applyFill="1" applyBorder="1" applyAlignment="1">
      <alignment horizontal="left" vertical="center" wrapText="1"/>
    </xf>
    <xf numFmtId="0" fontId="21" fillId="0" borderId="43" xfId="9" applyFont="1" applyFill="1" applyBorder="1" applyAlignment="1">
      <alignment horizontal="left" vertical="center" wrapText="1"/>
    </xf>
    <xf numFmtId="2" fontId="20" fillId="0" borderId="5" xfId="10" applyNumberFormat="1" applyFont="1" applyFill="1" applyBorder="1" applyAlignment="1">
      <alignment horizontal="center" vertical="center"/>
    </xf>
    <xf numFmtId="2" fontId="20" fillId="0" borderId="42" xfId="10" applyNumberFormat="1" applyFont="1" applyFill="1" applyBorder="1" applyAlignment="1">
      <alignment horizontal="center" vertical="center"/>
    </xf>
    <xf numFmtId="2" fontId="20" fillId="0" borderId="6" xfId="10" applyNumberFormat="1" applyFont="1" applyFill="1" applyBorder="1" applyAlignment="1">
      <alignment horizontal="center" vertical="center"/>
    </xf>
    <xf numFmtId="2" fontId="20" fillId="0" borderId="8" xfId="10" applyNumberFormat="1" applyFont="1" applyFill="1" applyBorder="1" applyAlignment="1">
      <alignment horizontal="center" vertical="center"/>
    </xf>
    <xf numFmtId="2" fontId="20" fillId="0" borderId="51" xfId="10" applyNumberFormat="1" applyFont="1" applyFill="1" applyBorder="1" applyAlignment="1">
      <alignment horizontal="center" vertical="center"/>
    </xf>
    <xf numFmtId="2" fontId="20" fillId="0" borderId="44" xfId="10" applyNumberFormat="1" applyFont="1" applyFill="1" applyBorder="1" applyAlignment="1">
      <alignment horizontal="center" vertical="center"/>
    </xf>
    <xf numFmtId="0" fontId="21" fillId="0" borderId="12" xfId="9" applyFont="1" applyFill="1" applyBorder="1" applyAlignment="1">
      <alignment horizontal="left" vertical="center" wrapText="1"/>
    </xf>
    <xf numFmtId="0" fontId="21" fillId="0" borderId="40" xfId="9" applyFont="1" applyFill="1" applyBorder="1" applyAlignment="1">
      <alignment horizontal="left" vertical="center" wrapText="1"/>
    </xf>
    <xf numFmtId="0" fontId="22" fillId="0" borderId="23" xfId="2" applyFont="1" applyFill="1" applyBorder="1" applyAlignment="1">
      <alignment horizontal="center" vertical="center" wrapText="1"/>
    </xf>
    <xf numFmtId="0" fontId="22" fillId="0" borderId="27" xfId="2" applyFont="1" applyFill="1" applyBorder="1" applyAlignment="1">
      <alignment horizontal="center" vertical="center" wrapText="1"/>
    </xf>
    <xf numFmtId="0" fontId="22" fillId="0" borderId="31" xfId="2" applyFont="1" applyFill="1" applyBorder="1" applyAlignment="1">
      <alignment horizontal="center" vertical="center" wrapText="1"/>
    </xf>
    <xf numFmtId="0" fontId="22" fillId="0" borderId="20" xfId="2" applyFont="1" applyFill="1" applyBorder="1" applyAlignment="1" applyProtection="1">
      <alignment horizontal="center" vertical="center"/>
      <protection hidden="1"/>
    </xf>
    <xf numFmtId="0" fontId="22" fillId="0" borderId="28" xfId="2" applyFont="1" applyFill="1" applyBorder="1" applyAlignment="1" applyProtection="1">
      <alignment horizontal="center" vertical="center"/>
      <protection hidden="1"/>
    </xf>
    <xf numFmtId="0" fontId="22" fillId="0" borderId="21" xfId="2" applyFont="1" applyFill="1" applyBorder="1" applyAlignment="1" applyProtection="1">
      <alignment horizontal="center" vertical="center"/>
      <protection hidden="1"/>
    </xf>
    <xf numFmtId="0" fontId="22" fillId="0" borderId="18" xfId="2" applyFont="1" applyFill="1" applyBorder="1" applyAlignment="1" applyProtection="1">
      <alignment horizontal="center" vertical="center"/>
      <protection hidden="1"/>
    </xf>
    <xf numFmtId="0" fontId="22" fillId="0" borderId="26" xfId="2" applyFont="1" applyFill="1" applyBorder="1" applyAlignment="1" applyProtection="1">
      <alignment horizontal="center" vertical="center"/>
      <protection hidden="1"/>
    </xf>
    <xf numFmtId="0" fontId="22" fillId="0" borderId="18" xfId="2" applyFont="1" applyFill="1" applyBorder="1" applyAlignment="1" applyProtection="1">
      <alignment horizontal="center" vertical="center" wrapText="1"/>
      <protection hidden="1"/>
    </xf>
    <xf numFmtId="0" fontId="22" fillId="0" borderId="19" xfId="2" applyFont="1" applyFill="1" applyBorder="1" applyAlignment="1" applyProtection="1">
      <alignment horizontal="center" vertical="center" wrapText="1"/>
      <protection hidden="1"/>
    </xf>
    <xf numFmtId="0" fontId="22" fillId="0" borderId="26" xfId="2" applyFont="1" applyFill="1" applyBorder="1" applyAlignment="1" applyProtection="1">
      <alignment horizontal="center" vertical="center" wrapText="1"/>
      <protection hidden="1"/>
    </xf>
    <xf numFmtId="2" fontId="22" fillId="0" borderId="45" xfId="2" applyNumberFormat="1" applyFont="1" applyBorder="1" applyAlignment="1">
      <alignment horizontal="center" vertical="center"/>
    </xf>
    <xf numFmtId="2" fontId="22" fillId="0" borderId="2" xfId="2" applyNumberFormat="1" applyFont="1" applyBorder="1" applyAlignment="1">
      <alignment horizontal="center" vertical="center"/>
    </xf>
    <xf numFmtId="2" fontId="22" fillId="0" borderId="3" xfId="2" applyNumberFormat="1" applyFont="1" applyBorder="1" applyAlignment="1">
      <alignment horizontal="center" vertical="center"/>
    </xf>
    <xf numFmtId="2" fontId="22" fillId="0" borderId="30" xfId="2" applyNumberFormat="1" applyFont="1" applyBorder="1" applyAlignment="1">
      <alignment horizontal="center" vertical="center"/>
    </xf>
    <xf numFmtId="0" fontId="20" fillId="0" borderId="0" xfId="1" applyFont="1" applyFill="1" applyAlignment="1">
      <alignment horizontal="right"/>
    </xf>
    <xf numFmtId="0" fontId="22" fillId="0" borderId="24" xfId="2" applyFont="1" applyFill="1" applyBorder="1" applyAlignment="1">
      <alignment horizontal="center" vertical="center" wrapText="1"/>
    </xf>
    <xf numFmtId="0" fontId="22" fillId="0" borderId="25" xfId="2" applyFont="1" applyFill="1" applyBorder="1" applyAlignment="1">
      <alignment horizontal="center" vertical="center" wrapText="1"/>
    </xf>
    <xf numFmtId="0" fontId="22" fillId="0" borderId="16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29" xfId="2" applyFont="1" applyFill="1" applyBorder="1" applyAlignment="1">
      <alignment horizontal="center" vertical="center" wrapText="1"/>
    </xf>
    <xf numFmtId="0" fontId="22" fillId="0" borderId="32" xfId="2" applyFont="1" applyFill="1" applyBorder="1" applyAlignment="1">
      <alignment horizontal="center" vertical="center" wrapText="1"/>
    </xf>
    <xf numFmtId="0" fontId="22" fillId="0" borderId="19" xfId="2" applyFont="1" applyFill="1" applyBorder="1" applyAlignment="1" applyProtection="1">
      <alignment horizontal="center"/>
      <protection hidden="1"/>
    </xf>
    <xf numFmtId="0" fontId="22" fillId="0" borderId="26" xfId="2" applyFont="1" applyFill="1" applyBorder="1" applyAlignment="1" applyProtection="1">
      <alignment horizontal="center"/>
      <protection hidden="1"/>
    </xf>
    <xf numFmtId="0" fontId="22" fillId="0" borderId="19" xfId="1" applyFont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/>
    </xf>
    <xf numFmtId="2" fontId="34" fillId="0" borderId="0" xfId="0" applyNumberFormat="1" applyFont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2" fontId="39" fillId="0" borderId="9" xfId="0" applyNumberFormat="1" applyFont="1" applyFill="1" applyBorder="1" applyAlignment="1">
      <alignment horizontal="center" vertical="center" wrapText="1"/>
    </xf>
    <xf numFmtId="2" fontId="39" fillId="0" borderId="2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2" fontId="39" fillId="0" borderId="52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39" fillId="0" borderId="30" xfId="0" applyNumberFormat="1" applyFont="1" applyFill="1" applyBorder="1" applyAlignment="1">
      <alignment horizontal="center" vertical="center" wrapText="1"/>
    </xf>
    <xf numFmtId="2" fontId="39" fillId="0" borderId="45" xfId="0" applyNumberFormat="1" applyFont="1" applyFill="1" applyBorder="1" applyAlignment="1">
      <alignment horizontal="center" vertical="center" wrapText="1"/>
    </xf>
    <xf numFmtId="2" fontId="39" fillId="0" borderId="47" xfId="0" applyNumberFormat="1" applyFont="1" applyFill="1" applyBorder="1" applyAlignment="1">
      <alignment horizontal="center" vertical="center" wrapText="1"/>
    </xf>
    <xf numFmtId="2" fontId="39" fillId="0" borderId="36" xfId="0" applyNumberFormat="1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textRotation="90"/>
    </xf>
    <xf numFmtId="0" fontId="41" fillId="0" borderId="7" xfId="0" applyFont="1" applyFill="1" applyBorder="1" applyAlignment="1">
      <alignment horizontal="center" vertical="center" textRotation="90"/>
    </xf>
    <xf numFmtId="0" fontId="41" fillId="0" borderId="8" xfId="0" applyFont="1" applyFill="1" applyBorder="1" applyAlignment="1">
      <alignment horizontal="center" vertical="center" textRotation="90"/>
    </xf>
    <xf numFmtId="0" fontId="41" fillId="0" borderId="6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" textRotation="90" wrapText="1"/>
    </xf>
    <xf numFmtId="0" fontId="19" fillId="0" borderId="7" xfId="0" applyFont="1" applyBorder="1" applyAlignment="1">
      <alignment horizontal="center" textRotation="90" wrapText="1"/>
    </xf>
    <xf numFmtId="0" fontId="19" fillId="0" borderId="8" xfId="0" applyFont="1" applyBorder="1" applyAlignment="1">
      <alignment horizontal="center" textRotation="90" wrapText="1"/>
    </xf>
  </cellXfs>
  <cellStyles count="21">
    <cellStyle name="Обычный" xfId="0" builtinId="0"/>
    <cellStyle name="Обычный 2" xfId="1"/>
    <cellStyle name="Обычный 2 2" xfId="2"/>
    <cellStyle name="Обычный 2 4 2 2" xfId="4"/>
    <cellStyle name="Обычный 2 4 2 2 2" xfId="10"/>
    <cellStyle name="Обычный 2 4 3" xfId="3"/>
    <cellStyle name="Обычный 2 4 3 2" xfId="9"/>
    <cellStyle name="Обычный 2 6 3 3" xfId="5"/>
    <cellStyle name="Обычный 2 6 3 3 2" xfId="11"/>
    <cellStyle name="Обычный 2 6 3 3 3" xfId="13"/>
    <cellStyle name="Обычный 2 6 3 3 4" xfId="14"/>
    <cellStyle name="Обычный 2 6 3 3 5" xfId="17"/>
    <cellStyle name="Обычный 2 6 3 3 6" xfId="18"/>
    <cellStyle name="Обычный 2 6 3 3 7" xfId="19"/>
    <cellStyle name="Обычный 3" xfId="12"/>
    <cellStyle name="Обычный 3 2" xfId="16"/>
    <cellStyle name="Обычный 4" xfId="15"/>
    <cellStyle name="Обычный 4 2" xfId="8"/>
    <cellStyle name="Обычный_Прил-2 тарифы АБОН " xfId="20"/>
    <cellStyle name="Процентный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"/>
  <sheetViews>
    <sheetView view="pageBreakPreview" zoomScale="75" zoomScaleNormal="75" zoomScaleSheetLayoutView="75" workbookViewId="0">
      <selection activeCell="I32" sqref="I32"/>
    </sheetView>
  </sheetViews>
  <sheetFormatPr defaultRowHeight="12.75"/>
  <cols>
    <col min="1" max="1" width="5.28515625" style="29" customWidth="1"/>
    <col min="2" max="2" width="56" style="30" customWidth="1"/>
    <col min="3" max="3" width="12.140625" style="30" customWidth="1"/>
    <col min="4" max="4" width="29.140625" style="30" customWidth="1"/>
    <col min="5" max="5" width="8.85546875" style="30" customWidth="1"/>
    <col min="6" max="6" width="10.85546875" style="30" customWidth="1"/>
    <col min="7" max="10" width="9" style="30" customWidth="1"/>
    <col min="11" max="11" width="23.85546875" style="31" customWidth="1"/>
    <col min="12" max="12" width="9.140625" style="2"/>
  </cols>
  <sheetData>
    <row r="1" spans="1:13" ht="49.5" customHeight="1">
      <c r="A1" s="1"/>
      <c r="B1" s="186" t="s">
        <v>196</v>
      </c>
      <c r="C1" s="186"/>
      <c r="D1" s="186"/>
      <c r="E1" s="186"/>
      <c r="F1" s="186"/>
      <c r="G1" s="186"/>
      <c r="H1" s="186"/>
      <c r="I1" s="172"/>
      <c r="J1" s="172"/>
      <c r="K1" s="60"/>
    </row>
    <row r="2" spans="1:13" s="2" customFormat="1" ht="23.2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M2"/>
    </row>
    <row r="3" spans="1:13" s="2" customFormat="1" ht="12.75" customHeight="1">
      <c r="A3" s="187" t="s">
        <v>0</v>
      </c>
      <c r="B3" s="190" t="s">
        <v>1</v>
      </c>
      <c r="C3" s="193" t="s">
        <v>2</v>
      </c>
      <c r="D3" s="194"/>
      <c r="E3" s="194"/>
      <c r="F3" s="194"/>
      <c r="G3" s="194"/>
      <c r="H3" s="194"/>
      <c r="I3" s="194"/>
      <c r="J3" s="194"/>
      <c r="K3" s="194"/>
      <c r="M3"/>
    </row>
    <row r="4" spans="1:13" s="2" customFormat="1" ht="12.75" customHeight="1">
      <c r="A4" s="188"/>
      <c r="B4" s="191"/>
      <c r="C4" s="195" t="s">
        <v>3</v>
      </c>
      <c r="D4" s="195" t="s">
        <v>4</v>
      </c>
      <c r="E4" s="195" t="s">
        <v>5</v>
      </c>
      <c r="F4" s="197" t="s">
        <v>107</v>
      </c>
      <c r="G4" s="198"/>
      <c r="H4" s="198"/>
      <c r="I4" s="198"/>
      <c r="J4" s="198"/>
      <c r="K4" s="199"/>
      <c r="M4"/>
    </row>
    <row r="5" spans="1:13" s="2" customFormat="1" ht="41.25" customHeight="1" thickBot="1">
      <c r="A5" s="189"/>
      <c r="B5" s="192"/>
      <c r="C5" s="196"/>
      <c r="D5" s="196"/>
      <c r="E5" s="196"/>
      <c r="F5" s="88" t="s">
        <v>6</v>
      </c>
      <c r="G5" s="88" t="s">
        <v>7</v>
      </c>
      <c r="H5" s="88" t="s">
        <v>8</v>
      </c>
      <c r="I5" s="88" t="s">
        <v>37</v>
      </c>
      <c r="J5" s="88" t="s">
        <v>9</v>
      </c>
      <c r="K5" s="43" t="s">
        <v>10</v>
      </c>
      <c r="M5"/>
    </row>
    <row r="6" spans="1:13" s="2" customFormat="1" ht="15.75" customHeight="1">
      <c r="A6" s="5">
        <v>72</v>
      </c>
      <c r="B6" s="6" t="s">
        <v>11</v>
      </c>
      <c r="C6" s="6">
        <f>SUM(C7:C14)</f>
        <v>2400</v>
      </c>
      <c r="D6" s="7"/>
      <c r="E6" s="6">
        <f>SUM(E7:E14)</f>
        <v>30</v>
      </c>
      <c r="F6" s="6">
        <f t="shared" ref="F6:H6" si="0">SUM(F9:F14)</f>
        <v>153.30000000000001</v>
      </c>
      <c r="G6" s="6">
        <f t="shared" si="0"/>
        <v>152.4</v>
      </c>
      <c r="H6" s="6">
        <f t="shared" si="0"/>
        <v>152.4</v>
      </c>
      <c r="I6" s="6">
        <f>SUM(I9:I14)</f>
        <v>151.69999999999999</v>
      </c>
      <c r="J6" s="6">
        <f>SUM(J9:J14)</f>
        <v>152.5</v>
      </c>
      <c r="K6" s="8"/>
      <c r="M6"/>
    </row>
    <row r="7" spans="1:13" s="2" customFormat="1" ht="54.75" customHeight="1">
      <c r="A7" s="173"/>
      <c r="B7" s="174" t="s">
        <v>197</v>
      </c>
      <c r="C7" s="175">
        <v>300</v>
      </c>
      <c r="D7" s="174" t="s">
        <v>13</v>
      </c>
      <c r="E7" s="174">
        <v>3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6"/>
      <c r="M7"/>
    </row>
    <row r="8" spans="1:13" s="2" customFormat="1" ht="39.75" customHeight="1">
      <c r="A8" s="173"/>
      <c r="B8" s="174" t="s">
        <v>198</v>
      </c>
      <c r="C8" s="175">
        <v>300</v>
      </c>
      <c r="D8" s="174" t="s">
        <v>199</v>
      </c>
      <c r="E8" s="177">
        <v>3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6"/>
      <c r="M8"/>
    </row>
    <row r="9" spans="1:13" s="2" customFormat="1" ht="44.25" customHeight="1">
      <c r="A9" s="11"/>
      <c r="B9" s="61" t="s">
        <v>98</v>
      </c>
      <c r="C9" s="12">
        <v>300</v>
      </c>
      <c r="D9" s="9" t="s">
        <v>13</v>
      </c>
      <c r="E9" s="14">
        <v>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5"/>
      <c r="M9"/>
    </row>
    <row r="10" spans="1:13" s="2" customFormat="1" ht="25.5" customHeight="1">
      <c r="A10" s="11"/>
      <c r="B10" s="61" t="s">
        <v>99</v>
      </c>
      <c r="C10" s="12">
        <v>300</v>
      </c>
      <c r="D10" s="13" t="s">
        <v>14</v>
      </c>
      <c r="E10" s="14">
        <v>3</v>
      </c>
      <c r="F10" s="9">
        <v>153.30000000000001</v>
      </c>
      <c r="G10" s="9">
        <v>152.4</v>
      </c>
      <c r="H10" s="9">
        <v>152.4</v>
      </c>
      <c r="I10" s="9">
        <v>151.69999999999999</v>
      </c>
      <c r="J10" s="9">
        <v>152.5</v>
      </c>
      <c r="K10" s="15"/>
      <c r="M10"/>
    </row>
    <row r="11" spans="1:13" s="2" customFormat="1" ht="22.5" customHeight="1">
      <c r="A11" s="11"/>
      <c r="B11" s="61" t="s">
        <v>100</v>
      </c>
      <c r="C11" s="12">
        <v>300</v>
      </c>
      <c r="D11" s="9" t="s">
        <v>12</v>
      </c>
      <c r="E11" s="14">
        <v>6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0"/>
      <c r="M11"/>
    </row>
    <row r="12" spans="1:13" s="2" customFormat="1" ht="30" customHeight="1">
      <c r="A12" s="11"/>
      <c r="B12" s="61" t="s">
        <v>101</v>
      </c>
      <c r="C12" s="12">
        <v>300</v>
      </c>
      <c r="D12" s="9" t="s">
        <v>12</v>
      </c>
      <c r="E12" s="14">
        <v>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/>
      <c r="M12"/>
    </row>
    <row r="13" spans="1:13" s="2" customFormat="1" ht="27" customHeight="1">
      <c r="A13" s="11"/>
      <c r="B13" s="61" t="s">
        <v>102</v>
      </c>
      <c r="C13" s="12">
        <v>300</v>
      </c>
      <c r="D13" s="13" t="s">
        <v>88</v>
      </c>
      <c r="E13" s="14">
        <v>3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0"/>
      <c r="M13"/>
    </row>
    <row r="14" spans="1:13" s="2" customFormat="1" ht="27" customHeight="1">
      <c r="A14" s="11"/>
      <c r="B14" s="61" t="s">
        <v>103</v>
      </c>
      <c r="C14" s="12">
        <v>300</v>
      </c>
      <c r="D14" s="13" t="s">
        <v>88</v>
      </c>
      <c r="E14" s="14">
        <v>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/>
      <c r="M14"/>
    </row>
    <row r="15" spans="1:13" s="2" customFormat="1" ht="15" customHeight="1" thickBot="1">
      <c r="A15" s="16"/>
      <c r="B15" s="17"/>
      <c r="C15" s="18"/>
      <c r="D15" s="19"/>
      <c r="E15" s="19"/>
      <c r="F15" s="19"/>
      <c r="G15" s="19"/>
      <c r="H15" s="19"/>
      <c r="I15" s="19"/>
      <c r="J15" s="19"/>
      <c r="K15" s="20"/>
    </row>
    <row r="16" spans="1:13" s="2" customFormat="1" ht="15" customHeight="1" thickBot="1">
      <c r="A16" s="21"/>
      <c r="B16" s="22" t="s">
        <v>104</v>
      </c>
      <c r="C16" s="23">
        <f>C6</f>
        <v>2400</v>
      </c>
      <c r="D16" s="24"/>
      <c r="E16" s="25">
        <f t="shared" ref="E16:J16" si="1">E6</f>
        <v>30</v>
      </c>
      <c r="F16" s="26">
        <f t="shared" si="1"/>
        <v>153.30000000000001</v>
      </c>
      <c r="G16" s="27">
        <f t="shared" si="1"/>
        <v>152.4</v>
      </c>
      <c r="H16" s="27">
        <f t="shared" si="1"/>
        <v>152.4</v>
      </c>
      <c r="I16" s="27">
        <f>I6</f>
        <v>151.69999999999999</v>
      </c>
      <c r="J16" s="27">
        <f t="shared" si="1"/>
        <v>152.5</v>
      </c>
      <c r="K16" s="28"/>
    </row>
  </sheetData>
  <mergeCells count="8">
    <mergeCell ref="B1:H1"/>
    <mergeCell ref="A3:A5"/>
    <mergeCell ref="B3:B5"/>
    <mergeCell ref="C3:K3"/>
    <mergeCell ref="C4:C5"/>
    <mergeCell ref="D4:D5"/>
    <mergeCell ref="E4:E5"/>
    <mergeCell ref="F4:K4"/>
  </mergeCells>
  <pageMargins left="0.39370078740157483" right="0.19685039370078741" top="0.27559055118110237" bottom="0.19685039370078741" header="0.23622047244094491" footer="0.27559055118110237"/>
  <pageSetup paperSize="9" scale="73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S21"/>
  <sheetViews>
    <sheetView view="pageBreakPreview" zoomScaleNormal="100" zoomScaleSheetLayoutView="100" workbookViewId="0">
      <selection activeCell="L18" sqref="L18"/>
    </sheetView>
  </sheetViews>
  <sheetFormatPr defaultColWidth="7.5703125" defaultRowHeight="12.75"/>
  <cols>
    <col min="1" max="1" width="17.5703125" style="65" customWidth="1"/>
    <col min="2" max="2" width="23.7109375" style="65" customWidth="1"/>
    <col min="3" max="3" width="17.140625" style="65" customWidth="1"/>
    <col min="4" max="4" width="25.85546875" style="65" customWidth="1"/>
    <col min="5" max="10" width="8" style="65" customWidth="1"/>
    <col min="11" max="11" width="13.28515625" style="65" customWidth="1"/>
    <col min="12" max="14" width="8.5703125" style="65" customWidth="1"/>
    <col min="15" max="17" width="10.85546875" style="65" customWidth="1"/>
    <col min="18" max="41" width="7.42578125" style="65" customWidth="1"/>
    <col min="42" max="45" width="10.7109375" style="65" customWidth="1"/>
    <col min="46" max="46" width="14.85546875" style="65" customWidth="1"/>
    <col min="47" max="16384" width="7.5703125" style="65"/>
  </cols>
  <sheetData>
    <row r="1" spans="1:45">
      <c r="A1" s="227" t="s">
        <v>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4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45">
      <c r="F3" s="66" t="s">
        <v>202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45" ht="13.5" thickBot="1"/>
    <row r="5" spans="1:45" ht="17.25" customHeight="1" thickBot="1">
      <c r="A5" s="212" t="s">
        <v>16</v>
      </c>
      <c r="B5" s="228" t="s">
        <v>17</v>
      </c>
      <c r="C5" s="229"/>
      <c r="D5" s="212" t="s">
        <v>18</v>
      </c>
      <c r="E5" s="234" t="s">
        <v>19</v>
      </c>
      <c r="F5" s="234"/>
      <c r="G5" s="234"/>
      <c r="H5" s="234"/>
      <c r="I5" s="234"/>
      <c r="J5" s="234"/>
      <c r="K5" s="235"/>
      <c r="L5" s="62"/>
      <c r="M5" s="62"/>
      <c r="N5" s="62"/>
      <c r="O5" s="62"/>
      <c r="P5" s="62"/>
      <c r="Q5" s="62"/>
      <c r="R5" s="236" t="s">
        <v>20</v>
      </c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7"/>
      <c r="AP5" s="212" t="s">
        <v>119</v>
      </c>
      <c r="AQ5" s="212" t="s">
        <v>120</v>
      </c>
      <c r="AR5" s="212" t="s">
        <v>121</v>
      </c>
      <c r="AS5" s="212" t="s">
        <v>122</v>
      </c>
    </row>
    <row r="6" spans="1:45" ht="33.75" customHeight="1" thickBot="1">
      <c r="A6" s="213"/>
      <c r="B6" s="230"/>
      <c r="C6" s="231"/>
      <c r="D6" s="213"/>
      <c r="E6" s="215" t="s">
        <v>21</v>
      </c>
      <c r="F6" s="216"/>
      <c r="G6" s="217" t="s">
        <v>22</v>
      </c>
      <c r="H6" s="216"/>
      <c r="I6" s="218" t="s">
        <v>23</v>
      </c>
      <c r="J6" s="219"/>
      <c r="K6" s="49" t="s">
        <v>24</v>
      </c>
      <c r="L6" s="220" t="s">
        <v>93</v>
      </c>
      <c r="M6" s="221"/>
      <c r="N6" s="222"/>
      <c r="O6" s="220" t="s">
        <v>94</v>
      </c>
      <c r="P6" s="221"/>
      <c r="Q6" s="222"/>
      <c r="R6" s="223" t="s">
        <v>25</v>
      </c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5"/>
      <c r="AN6" s="225"/>
      <c r="AO6" s="226"/>
      <c r="AP6" s="213"/>
      <c r="AQ6" s="213"/>
      <c r="AR6" s="213"/>
      <c r="AS6" s="213"/>
    </row>
    <row r="7" spans="1:45" ht="15.75" customHeight="1" thickBot="1">
      <c r="A7" s="214"/>
      <c r="B7" s="232"/>
      <c r="C7" s="233"/>
      <c r="D7" s="214"/>
      <c r="E7" s="50" t="s">
        <v>26</v>
      </c>
      <c r="F7" s="33" t="s">
        <v>27</v>
      </c>
      <c r="G7" s="32" t="s">
        <v>26</v>
      </c>
      <c r="H7" s="33" t="s">
        <v>27</v>
      </c>
      <c r="I7" s="32" t="s">
        <v>26</v>
      </c>
      <c r="J7" s="33" t="s">
        <v>27</v>
      </c>
      <c r="K7" s="49" t="s">
        <v>28</v>
      </c>
      <c r="L7" s="32" t="s">
        <v>95</v>
      </c>
      <c r="M7" s="50" t="s">
        <v>96</v>
      </c>
      <c r="N7" s="67" t="s">
        <v>97</v>
      </c>
      <c r="O7" s="32" t="s">
        <v>95</v>
      </c>
      <c r="P7" s="50" t="s">
        <v>96</v>
      </c>
      <c r="Q7" s="67" t="s">
        <v>97</v>
      </c>
      <c r="R7" s="51" t="s">
        <v>29</v>
      </c>
      <c r="S7" s="34" t="s">
        <v>30</v>
      </c>
      <c r="T7" s="34" t="s">
        <v>6</v>
      </c>
      <c r="U7" s="34" t="s">
        <v>31</v>
      </c>
      <c r="V7" s="34" t="s">
        <v>32</v>
      </c>
      <c r="W7" s="34" t="s">
        <v>33</v>
      </c>
      <c r="X7" s="34" t="s">
        <v>34</v>
      </c>
      <c r="Y7" s="34" t="s">
        <v>35</v>
      </c>
      <c r="Z7" s="34" t="s">
        <v>7</v>
      </c>
      <c r="AA7" s="34" t="s">
        <v>8</v>
      </c>
      <c r="AB7" s="34" t="s">
        <v>36</v>
      </c>
      <c r="AC7" s="34" t="s">
        <v>37</v>
      </c>
      <c r="AD7" s="34" t="s">
        <v>38</v>
      </c>
      <c r="AE7" s="34" t="s">
        <v>39</v>
      </c>
      <c r="AF7" s="34" t="s">
        <v>40</v>
      </c>
      <c r="AG7" s="34" t="s">
        <v>41</v>
      </c>
      <c r="AH7" s="34" t="s">
        <v>42</v>
      </c>
      <c r="AI7" s="34" t="s">
        <v>43</v>
      </c>
      <c r="AJ7" s="34" t="s">
        <v>44</v>
      </c>
      <c r="AK7" s="34" t="s">
        <v>9</v>
      </c>
      <c r="AL7" s="34" t="s">
        <v>45</v>
      </c>
      <c r="AM7" s="35" t="s">
        <v>46</v>
      </c>
      <c r="AN7" s="35" t="s">
        <v>47</v>
      </c>
      <c r="AO7" s="36" t="s">
        <v>48</v>
      </c>
      <c r="AP7" s="214"/>
      <c r="AQ7" s="214"/>
      <c r="AR7" s="214"/>
      <c r="AS7" s="214"/>
    </row>
    <row r="8" spans="1:45" s="37" customFormat="1" ht="25.5" customHeight="1">
      <c r="A8" s="76" t="s">
        <v>49</v>
      </c>
      <c r="B8" s="202" t="s">
        <v>90</v>
      </c>
      <c r="C8" s="203"/>
      <c r="D8" s="52" t="s">
        <v>89</v>
      </c>
      <c r="E8" s="53">
        <v>0</v>
      </c>
      <c r="F8" s="44">
        <v>0</v>
      </c>
      <c r="G8" s="44">
        <v>49.1</v>
      </c>
      <c r="H8" s="44">
        <v>14</v>
      </c>
      <c r="I8" s="44">
        <v>49.8</v>
      </c>
      <c r="J8" s="44">
        <v>60</v>
      </c>
      <c r="K8" s="54" t="s">
        <v>91</v>
      </c>
      <c r="L8" s="69" t="s">
        <v>105</v>
      </c>
      <c r="M8" s="70" t="s">
        <v>105</v>
      </c>
      <c r="N8" s="71" t="s">
        <v>105</v>
      </c>
      <c r="O8" s="69" t="s">
        <v>105</v>
      </c>
      <c r="P8" s="70" t="s">
        <v>105</v>
      </c>
      <c r="Q8" s="71" t="s">
        <v>105</v>
      </c>
      <c r="R8" s="55">
        <f>'Приложение 7'!D28/1000</f>
        <v>2.8391999999999999</v>
      </c>
      <c r="S8" s="47">
        <f>'Приложение 7'!E28/1000</f>
        <v>2.6838000000000002</v>
      </c>
      <c r="T8" s="47">
        <f>'Приложение 7'!F28/1000</f>
        <v>2.6795999999999998</v>
      </c>
      <c r="U8" s="47">
        <f>'Приложение 7'!G28/1000</f>
        <v>2.9358</v>
      </c>
      <c r="V8" s="47">
        <f>'Приложение 7'!H28/1000</f>
        <v>3.3138000000000001</v>
      </c>
      <c r="W8" s="47">
        <f>'Приложение 7'!I28/1000</f>
        <v>3.6372</v>
      </c>
      <c r="X8" s="47">
        <f>'Приложение 7'!J28/1000</f>
        <v>3.9563999999999999</v>
      </c>
      <c r="Y8" s="47">
        <f>'Приложение 7'!K28/1000</f>
        <v>4.2</v>
      </c>
      <c r="Z8" s="47">
        <f>'Приложение 7'!L28/1000</f>
        <v>4.4016000000000002</v>
      </c>
      <c r="AA8" s="47">
        <f>'Приложение 7'!M28/1000</f>
        <v>4.4981999999999998</v>
      </c>
      <c r="AB8" s="47">
        <f>'Приложение 7'!N28/1000</f>
        <v>4.5570000000000004</v>
      </c>
      <c r="AC8" s="47">
        <f>'Приложение 7'!O28/1000</f>
        <v>4.4729999999999999</v>
      </c>
      <c r="AD8" s="47">
        <f>'Приложение 7'!P28/1000</f>
        <v>4.3470000000000004</v>
      </c>
      <c r="AE8" s="47">
        <f>'Приложение 7'!Q28/1000</f>
        <v>4.3596000000000004</v>
      </c>
      <c r="AF8" s="47">
        <f>'Приложение 7'!R28/1000</f>
        <v>4.3343999999999996</v>
      </c>
      <c r="AG8" s="47">
        <f>'Приложение 7'!S28/1000</f>
        <v>4.3596000000000004</v>
      </c>
      <c r="AH8" s="47">
        <f>'Приложение 7'!T28/1000</f>
        <v>4.4183999999999992</v>
      </c>
      <c r="AI8" s="47">
        <f>'Приложение 7'!U28/1000</f>
        <v>4.3932000000000002</v>
      </c>
      <c r="AJ8" s="47">
        <f>'Приложение 7'!V28/1000</f>
        <v>4.2966000000000006</v>
      </c>
      <c r="AK8" s="47">
        <f>'Приложение 7'!W28/1000</f>
        <v>4.2126000000000001</v>
      </c>
      <c r="AL8" s="47">
        <f>'Приложение 7'!X28/1000</f>
        <v>4.0613999999999999</v>
      </c>
      <c r="AM8" s="47">
        <f>'Приложение 7'!Y28/1000</f>
        <v>3.7170000000000001</v>
      </c>
      <c r="AN8" s="47">
        <f>'Приложение 7'!Z28/1000</f>
        <v>3.3138000000000001</v>
      </c>
      <c r="AO8" s="48">
        <f>'Приложение 7'!AA28/1000</f>
        <v>3.0071999999999997</v>
      </c>
      <c r="AP8" s="204">
        <f>T10</f>
        <v>2.6795999999999998</v>
      </c>
      <c r="AQ8" s="206">
        <f>Z10</f>
        <v>4.4016000000000002</v>
      </c>
      <c r="AR8" s="206">
        <f>AA10</f>
        <v>4.4981999999999998</v>
      </c>
      <c r="AS8" s="208">
        <f>AK10</f>
        <v>4.2126000000000001</v>
      </c>
    </row>
    <row r="9" spans="1:45" s="37" customFormat="1" ht="26.25" customHeight="1">
      <c r="A9" s="68"/>
      <c r="B9" s="210" t="s">
        <v>92</v>
      </c>
      <c r="C9" s="211"/>
      <c r="D9" s="52" t="s">
        <v>89</v>
      </c>
      <c r="E9" s="53">
        <v>0</v>
      </c>
      <c r="F9" s="44">
        <v>0</v>
      </c>
      <c r="G9" s="44">
        <v>49.1</v>
      </c>
      <c r="H9" s="44">
        <v>14</v>
      </c>
      <c r="I9" s="44">
        <v>49.8</v>
      </c>
      <c r="J9" s="44">
        <v>60</v>
      </c>
      <c r="K9" s="54" t="s">
        <v>91</v>
      </c>
      <c r="L9" s="69" t="s">
        <v>105</v>
      </c>
      <c r="M9" s="70" t="s">
        <v>105</v>
      </c>
      <c r="N9" s="71" t="s">
        <v>105</v>
      </c>
      <c r="O9" s="69" t="s">
        <v>105</v>
      </c>
      <c r="P9" s="70" t="s">
        <v>105</v>
      </c>
      <c r="Q9" s="71" t="s">
        <v>105</v>
      </c>
      <c r="R9" s="56">
        <f>'Приложение 7'!D30/1000</f>
        <v>0</v>
      </c>
      <c r="S9" s="45">
        <f>'Приложение 7'!E30/1000</f>
        <v>0</v>
      </c>
      <c r="T9" s="45">
        <f>'Приложение 7'!F30/1000</f>
        <v>0</v>
      </c>
      <c r="U9" s="45">
        <f>'Приложение 7'!G30/1000</f>
        <v>0</v>
      </c>
      <c r="V9" s="45">
        <f>'Приложение 7'!H30/1000</f>
        <v>0</v>
      </c>
      <c r="W9" s="45">
        <f>'Приложение 7'!I30/1000</f>
        <v>0</v>
      </c>
      <c r="X9" s="45">
        <f>'Приложение 7'!J30/1000</f>
        <v>0</v>
      </c>
      <c r="Y9" s="45">
        <f>'Приложение 7'!K30/1000</f>
        <v>0</v>
      </c>
      <c r="Z9" s="45">
        <f>'Приложение 7'!L30/1000</f>
        <v>0</v>
      </c>
      <c r="AA9" s="45">
        <f>'Приложение 7'!M30/1000</f>
        <v>0</v>
      </c>
      <c r="AB9" s="45">
        <f>'Приложение 7'!N30/1000</f>
        <v>0</v>
      </c>
      <c r="AC9" s="45">
        <f>'Приложение 7'!O30/1000</f>
        <v>0</v>
      </c>
      <c r="AD9" s="45">
        <f>'Приложение 7'!P30/1000</f>
        <v>0</v>
      </c>
      <c r="AE9" s="45">
        <f>'Приложение 7'!Q30/1000</f>
        <v>0</v>
      </c>
      <c r="AF9" s="45">
        <f>'Приложение 7'!R30/1000</f>
        <v>0</v>
      </c>
      <c r="AG9" s="45">
        <f>'Приложение 7'!S30/1000</f>
        <v>0</v>
      </c>
      <c r="AH9" s="45">
        <f>'Приложение 7'!T30/1000</f>
        <v>0</v>
      </c>
      <c r="AI9" s="45">
        <f>'Приложение 7'!U30/1000</f>
        <v>0</v>
      </c>
      <c r="AJ9" s="45">
        <f>'Приложение 7'!V30/1000</f>
        <v>0</v>
      </c>
      <c r="AK9" s="45">
        <f>'Приложение 7'!W30/1000</f>
        <v>0</v>
      </c>
      <c r="AL9" s="45">
        <f>'Приложение 7'!X30/1000</f>
        <v>0</v>
      </c>
      <c r="AM9" s="45">
        <f>'Приложение 7'!Y30/1000</f>
        <v>0</v>
      </c>
      <c r="AN9" s="45">
        <f>'Приложение 7'!Z30/1000</f>
        <v>0</v>
      </c>
      <c r="AO9" s="46">
        <f>'Приложение 7'!AA30/1000</f>
        <v>0</v>
      </c>
      <c r="AP9" s="205"/>
      <c r="AQ9" s="207"/>
      <c r="AR9" s="207"/>
      <c r="AS9" s="209"/>
    </row>
    <row r="10" spans="1:45" s="37" customFormat="1" ht="15" customHeight="1">
      <c r="A10" s="72"/>
      <c r="B10" s="38"/>
      <c r="C10" s="38"/>
      <c r="D10" s="57"/>
      <c r="E10" s="200"/>
      <c r="F10" s="201"/>
      <c r="G10" s="201"/>
      <c r="H10" s="201"/>
      <c r="I10" s="201"/>
      <c r="J10" s="201"/>
      <c r="K10" s="58"/>
      <c r="L10" s="73"/>
      <c r="M10" s="63"/>
      <c r="N10" s="74"/>
      <c r="O10" s="73"/>
      <c r="P10" s="63"/>
      <c r="Q10" s="74"/>
      <c r="R10" s="59">
        <f>SUM(R8:R9)</f>
        <v>2.8391999999999999</v>
      </c>
      <c r="S10" s="40">
        <f t="shared" ref="S10:AO10" si="0">SUM(S8:S9)</f>
        <v>2.6838000000000002</v>
      </c>
      <c r="T10" s="40">
        <f t="shared" si="0"/>
        <v>2.6795999999999998</v>
      </c>
      <c r="U10" s="40">
        <f t="shared" si="0"/>
        <v>2.9358</v>
      </c>
      <c r="V10" s="40">
        <f t="shared" si="0"/>
        <v>3.3138000000000001</v>
      </c>
      <c r="W10" s="40">
        <f t="shared" si="0"/>
        <v>3.6372</v>
      </c>
      <c r="X10" s="40">
        <f t="shared" si="0"/>
        <v>3.9563999999999999</v>
      </c>
      <c r="Y10" s="40">
        <f t="shared" si="0"/>
        <v>4.2</v>
      </c>
      <c r="Z10" s="40">
        <f t="shared" si="0"/>
        <v>4.4016000000000002</v>
      </c>
      <c r="AA10" s="40">
        <f t="shared" si="0"/>
        <v>4.4981999999999998</v>
      </c>
      <c r="AB10" s="40">
        <f t="shared" si="0"/>
        <v>4.5570000000000004</v>
      </c>
      <c r="AC10" s="40">
        <f t="shared" si="0"/>
        <v>4.4729999999999999</v>
      </c>
      <c r="AD10" s="40">
        <f t="shared" si="0"/>
        <v>4.3470000000000004</v>
      </c>
      <c r="AE10" s="40">
        <f t="shared" si="0"/>
        <v>4.3596000000000004</v>
      </c>
      <c r="AF10" s="40">
        <f t="shared" si="0"/>
        <v>4.3343999999999996</v>
      </c>
      <c r="AG10" s="40">
        <f t="shared" si="0"/>
        <v>4.3596000000000004</v>
      </c>
      <c r="AH10" s="40">
        <f t="shared" si="0"/>
        <v>4.4183999999999992</v>
      </c>
      <c r="AI10" s="40">
        <f t="shared" si="0"/>
        <v>4.3932000000000002</v>
      </c>
      <c r="AJ10" s="40">
        <f t="shared" si="0"/>
        <v>4.2966000000000006</v>
      </c>
      <c r="AK10" s="40">
        <f t="shared" si="0"/>
        <v>4.2126000000000001</v>
      </c>
      <c r="AL10" s="40">
        <f t="shared" si="0"/>
        <v>4.0613999999999999</v>
      </c>
      <c r="AM10" s="40">
        <f t="shared" si="0"/>
        <v>3.7170000000000001</v>
      </c>
      <c r="AN10" s="40">
        <f t="shared" si="0"/>
        <v>3.3138000000000001</v>
      </c>
      <c r="AO10" s="41">
        <f t="shared" si="0"/>
        <v>3.0071999999999997</v>
      </c>
      <c r="AP10" s="39">
        <f>AP8</f>
        <v>2.6795999999999998</v>
      </c>
      <c r="AQ10" s="40">
        <f t="shared" ref="AQ10:AS10" si="1">AQ8</f>
        <v>4.4016000000000002</v>
      </c>
      <c r="AR10" s="40">
        <f t="shared" si="1"/>
        <v>4.4981999999999998</v>
      </c>
      <c r="AS10" s="41">
        <f t="shared" si="1"/>
        <v>4.2126000000000001</v>
      </c>
    </row>
    <row r="11" spans="1:45">
      <c r="F11" s="75"/>
      <c r="G11" s="75"/>
      <c r="R11" s="77"/>
    </row>
    <row r="12" spans="1:45">
      <c r="F12" s="75"/>
      <c r="G12" s="75"/>
      <c r="R12" s="77"/>
    </row>
    <row r="13" spans="1:45">
      <c r="F13" s="75"/>
      <c r="G13" s="75"/>
      <c r="R13" s="77"/>
    </row>
    <row r="14" spans="1:45">
      <c r="F14" s="75"/>
      <c r="G14" s="75"/>
      <c r="R14" s="77"/>
    </row>
    <row r="15" spans="1:45">
      <c r="F15" s="75"/>
      <c r="G15" s="75"/>
      <c r="R15" s="77"/>
    </row>
    <row r="16" spans="1:45">
      <c r="F16" s="75"/>
      <c r="G16" s="75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</row>
    <row r="17" spans="6:41">
      <c r="F17" s="75"/>
      <c r="G17" s="75"/>
      <c r="R17" s="77"/>
    </row>
    <row r="18" spans="6:41">
      <c r="F18" s="75"/>
      <c r="G18" s="75"/>
      <c r="R18" s="77"/>
    </row>
    <row r="19" spans="6:41">
      <c r="F19" s="75"/>
      <c r="G19" s="75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</row>
    <row r="20" spans="6:41">
      <c r="F20" s="75"/>
      <c r="G20" s="75"/>
    </row>
    <row r="21" spans="6:41">
      <c r="F21" s="75"/>
      <c r="G21" s="75"/>
    </row>
  </sheetData>
  <mergeCells count="24">
    <mergeCell ref="A1:S1"/>
    <mergeCell ref="A2:S2"/>
    <mergeCell ref="A5:A7"/>
    <mergeCell ref="B5:C7"/>
    <mergeCell ref="D5:D7"/>
    <mergeCell ref="E5:K5"/>
    <mergeCell ref="R5:AO5"/>
    <mergeCell ref="AS8:AS9"/>
    <mergeCell ref="B9:C9"/>
    <mergeCell ref="AP5:AP7"/>
    <mergeCell ref="AQ5:AQ7"/>
    <mergeCell ref="AR5:AR7"/>
    <mergeCell ref="AS5:AS7"/>
    <mergeCell ref="E6:F6"/>
    <mergeCell ref="G6:H6"/>
    <mergeCell ref="I6:J6"/>
    <mergeCell ref="L6:N6"/>
    <mergeCell ref="O6:Q6"/>
    <mergeCell ref="R6:AO6"/>
    <mergeCell ref="E10:J10"/>
    <mergeCell ref="B8:C8"/>
    <mergeCell ref="AP8:AP9"/>
    <mergeCell ref="AQ8:AQ9"/>
    <mergeCell ref="AR8:AR9"/>
  </mergeCells>
  <pageMargins left="0.39370078740157483" right="0.19685039370078741" top="0.19685039370078741" bottom="0.19685039370078741" header="0" footer="0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abSelected="1" view="pageBreakPreview" topLeftCell="A10" zoomScaleNormal="60" zoomScaleSheetLayoutView="100" workbookViewId="0">
      <selection activeCell="C52" sqref="C52"/>
    </sheetView>
  </sheetViews>
  <sheetFormatPr defaultRowHeight="12.75"/>
  <cols>
    <col min="1" max="1" width="6.140625" customWidth="1"/>
    <col min="2" max="2" width="23.85546875" customWidth="1"/>
    <col min="3" max="3" width="25.7109375" customWidth="1"/>
    <col min="4" max="4" width="10.140625" customWidth="1"/>
    <col min="5" max="5" width="13" customWidth="1"/>
    <col min="6" max="27" width="10.140625" customWidth="1"/>
    <col min="28" max="28" width="13.5703125" customWidth="1"/>
    <col min="29" max="29" width="15.42578125" customWidth="1"/>
    <col min="30" max="30" width="12.28515625" customWidth="1"/>
  </cols>
  <sheetData>
    <row r="1" spans="1:48" ht="20.25">
      <c r="B1" s="78" t="s">
        <v>111</v>
      </c>
      <c r="C1" s="78"/>
      <c r="AA1" s="79"/>
    </row>
    <row r="2" spans="1:48" ht="15.75">
      <c r="AA2" s="79"/>
    </row>
    <row r="3" spans="1:48" ht="15.75">
      <c r="AA3" s="79"/>
    </row>
    <row r="4" spans="1:48" ht="64.5" customHeight="1">
      <c r="A4" s="238" t="s">
        <v>201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</row>
    <row r="5" spans="1:48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48" ht="16.5" thickBot="1">
      <c r="A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X6" s="82" t="s">
        <v>112</v>
      </c>
      <c r="Y6" s="81"/>
      <c r="Z6" s="81"/>
      <c r="AA6" s="83" t="s">
        <v>113</v>
      </c>
    </row>
    <row r="7" spans="1:48" ht="37.5" customHeight="1">
      <c r="A7" s="239" t="s">
        <v>73</v>
      </c>
      <c r="B7" s="241" t="s">
        <v>1</v>
      </c>
      <c r="C7" s="243" t="s">
        <v>114</v>
      </c>
      <c r="D7" s="241" t="s">
        <v>115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5"/>
      <c r="AB7" s="246" t="s">
        <v>116</v>
      </c>
      <c r="AC7" s="245" t="s">
        <v>117</v>
      </c>
    </row>
    <row r="8" spans="1:48" ht="57.75" customHeight="1" thickBot="1">
      <c r="A8" s="240"/>
      <c r="B8" s="242"/>
      <c r="C8" s="244"/>
      <c r="D8" s="84" t="s">
        <v>118</v>
      </c>
      <c r="E8" s="85" t="s">
        <v>50</v>
      </c>
      <c r="F8" s="85" t="s">
        <v>51</v>
      </c>
      <c r="G8" s="85" t="s">
        <v>52</v>
      </c>
      <c r="H8" s="85" t="s">
        <v>53</v>
      </c>
      <c r="I8" s="85" t="s">
        <v>54</v>
      </c>
      <c r="J8" s="85" t="s">
        <v>55</v>
      </c>
      <c r="K8" s="86" t="s">
        <v>56</v>
      </c>
      <c r="L8" s="86" t="s">
        <v>57</v>
      </c>
      <c r="M8" s="86" t="s">
        <v>58</v>
      </c>
      <c r="N8" s="86" t="s">
        <v>59</v>
      </c>
      <c r="O8" s="85" t="s">
        <v>60</v>
      </c>
      <c r="P8" s="85" t="s">
        <v>61</v>
      </c>
      <c r="Q8" s="85" t="s">
        <v>62</v>
      </c>
      <c r="R8" s="85" t="s">
        <v>63</v>
      </c>
      <c r="S8" s="86" t="s">
        <v>64</v>
      </c>
      <c r="T8" s="86" t="s">
        <v>65</v>
      </c>
      <c r="U8" s="86" t="s">
        <v>66</v>
      </c>
      <c r="V8" s="86" t="s">
        <v>67</v>
      </c>
      <c r="W8" s="86" t="s">
        <v>68</v>
      </c>
      <c r="X8" s="86" t="s">
        <v>69</v>
      </c>
      <c r="Y8" s="85" t="s">
        <v>70</v>
      </c>
      <c r="Z8" s="85" t="s">
        <v>71</v>
      </c>
      <c r="AA8" s="87" t="s">
        <v>72</v>
      </c>
      <c r="AB8" s="247"/>
      <c r="AC8" s="248"/>
    </row>
    <row r="9" spans="1:48" s="101" customFormat="1" ht="12">
      <c r="A9" s="89" t="s">
        <v>123</v>
      </c>
      <c r="B9" s="90"/>
      <c r="C9" s="91"/>
      <c r="D9" s="92"/>
      <c r="E9" s="92"/>
      <c r="F9" s="92"/>
      <c r="G9" s="92"/>
      <c r="H9" s="93"/>
      <c r="I9" s="93"/>
      <c r="J9" s="94"/>
      <c r="K9" s="94"/>
      <c r="L9" s="94"/>
      <c r="M9" s="94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7"/>
      <c r="AB9" s="98"/>
      <c r="AC9" s="99"/>
      <c r="AD9" s="100"/>
    </row>
    <row r="10" spans="1:48" s="101" customFormat="1">
      <c r="A10" s="89" t="s">
        <v>124</v>
      </c>
      <c r="B10" s="102" t="s">
        <v>125</v>
      </c>
      <c r="C10" s="103"/>
      <c r="D10" s="104"/>
      <c r="E10" s="104"/>
      <c r="F10" s="104"/>
      <c r="G10" s="104"/>
      <c r="H10" s="105"/>
      <c r="I10" s="105"/>
      <c r="J10" s="106"/>
      <c r="K10" s="106"/>
      <c r="L10" s="106"/>
      <c r="M10" s="106"/>
      <c r="N10" s="107"/>
      <c r="O10" s="107"/>
      <c r="P10" s="107"/>
      <c r="Q10" s="107"/>
      <c r="R10" s="106"/>
      <c r="S10" s="106"/>
      <c r="T10" s="106"/>
      <c r="U10" s="106"/>
      <c r="V10" s="106"/>
      <c r="W10" s="106"/>
      <c r="X10" s="106"/>
      <c r="Y10" s="106"/>
      <c r="Z10" s="106"/>
      <c r="AA10" s="104"/>
      <c r="AB10" s="108"/>
      <c r="AC10" s="109"/>
      <c r="AD10" s="110"/>
    </row>
    <row r="11" spans="1:48" s="101" customFormat="1">
      <c r="A11" s="89"/>
      <c r="B11" s="111"/>
      <c r="C11" s="103"/>
      <c r="D11" s="112"/>
      <c r="E11" s="112"/>
      <c r="F11" s="112"/>
      <c r="G11" s="112"/>
      <c r="H11" s="113"/>
      <c r="I11" s="113"/>
      <c r="J11" s="114"/>
      <c r="K11" s="114"/>
      <c r="L11" s="114"/>
      <c r="M11" s="114"/>
      <c r="N11" s="115"/>
      <c r="O11" s="115"/>
      <c r="P11" s="115"/>
      <c r="Q11" s="115"/>
      <c r="R11" s="114"/>
      <c r="S11" s="114"/>
      <c r="T11" s="114"/>
      <c r="U11" s="114"/>
      <c r="V11" s="114"/>
      <c r="W11" s="114"/>
      <c r="X11" s="114"/>
      <c r="Y11" s="114"/>
      <c r="Z11" s="114"/>
      <c r="AA11" s="112"/>
      <c r="AB11" s="108"/>
      <c r="AC11" s="109"/>
      <c r="AD11" s="110"/>
    </row>
    <row r="12" spans="1:48" s="126" customFormat="1">
      <c r="A12" s="116" t="s">
        <v>126</v>
      </c>
      <c r="B12" s="117" t="s">
        <v>127</v>
      </c>
      <c r="C12" s="118" t="s">
        <v>128</v>
      </c>
      <c r="D12" s="119">
        <v>246.6</v>
      </c>
      <c r="E12" s="119">
        <v>213.6</v>
      </c>
      <c r="F12" s="119">
        <v>214.8</v>
      </c>
      <c r="G12" s="119">
        <v>232.8</v>
      </c>
      <c r="H12" s="120">
        <v>340.2</v>
      </c>
      <c r="I12" s="120">
        <v>405.6</v>
      </c>
      <c r="J12" s="121">
        <v>430.8</v>
      </c>
      <c r="K12" s="121">
        <v>414.6</v>
      </c>
      <c r="L12" s="121">
        <v>426.6</v>
      </c>
      <c r="M12" s="121">
        <v>470.4</v>
      </c>
      <c r="N12" s="121">
        <v>466.8</v>
      </c>
      <c r="O12" s="121">
        <v>444.6</v>
      </c>
      <c r="P12" s="121">
        <v>440.4</v>
      </c>
      <c r="Q12" s="121">
        <v>440.4</v>
      </c>
      <c r="R12" s="121">
        <v>435</v>
      </c>
      <c r="S12" s="121">
        <v>441</v>
      </c>
      <c r="T12" s="121">
        <v>463.2</v>
      </c>
      <c r="U12" s="121">
        <v>467.4</v>
      </c>
      <c r="V12" s="121">
        <v>496.8</v>
      </c>
      <c r="W12" s="121">
        <v>496.2</v>
      </c>
      <c r="X12" s="121">
        <v>463.8</v>
      </c>
      <c r="Y12" s="121">
        <v>462</v>
      </c>
      <c r="Z12" s="121">
        <v>382.8</v>
      </c>
      <c r="AA12" s="119">
        <v>320.39999999999998</v>
      </c>
      <c r="AB12" s="122">
        <f>SUM(D12:AA12)</f>
        <v>9616.7999999999975</v>
      </c>
      <c r="AC12" s="123">
        <f>AVERAGE(D12:AA12)/MAX(D12:AA12)</f>
        <v>0.80656199677938778</v>
      </c>
      <c r="AD12" s="124">
        <f>MAX(J12:Z12)</f>
        <v>496.8</v>
      </c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</row>
    <row r="13" spans="1:48" s="126" customFormat="1">
      <c r="A13" s="116"/>
      <c r="B13" s="127"/>
      <c r="C13" s="128"/>
      <c r="D13" s="129"/>
      <c r="E13" s="129"/>
      <c r="F13" s="129"/>
      <c r="G13" s="129"/>
      <c r="H13" s="130"/>
      <c r="I13" s="130"/>
      <c r="J13" s="131"/>
      <c r="K13" s="121"/>
      <c r="L13" s="121"/>
      <c r="M13" s="121"/>
      <c r="N13" s="131"/>
      <c r="O13" s="131"/>
      <c r="P13" s="131"/>
      <c r="Q13" s="131"/>
      <c r="R13" s="121"/>
      <c r="S13" s="121"/>
      <c r="T13" s="121"/>
      <c r="U13" s="121"/>
      <c r="V13" s="121"/>
      <c r="W13" s="121"/>
      <c r="X13" s="131"/>
      <c r="Y13" s="131"/>
      <c r="Z13" s="131"/>
      <c r="AA13" s="129"/>
      <c r="AB13" s="132"/>
      <c r="AC13" s="133"/>
      <c r="AD13" s="134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</row>
    <row r="14" spans="1:48" s="101" customFormat="1" ht="15" customHeight="1">
      <c r="A14" s="135">
        <v>2.1</v>
      </c>
      <c r="B14" s="117" t="s">
        <v>129</v>
      </c>
      <c r="C14" s="118" t="s">
        <v>130</v>
      </c>
      <c r="D14" s="119">
        <v>325.2</v>
      </c>
      <c r="E14" s="119">
        <v>306.60000000000002</v>
      </c>
      <c r="F14" s="119">
        <v>313.8</v>
      </c>
      <c r="G14" s="119">
        <v>346.8</v>
      </c>
      <c r="H14" s="120">
        <v>421.2</v>
      </c>
      <c r="I14" s="120">
        <v>472.8</v>
      </c>
      <c r="J14" s="121">
        <v>468</v>
      </c>
      <c r="K14" s="121">
        <v>550.79999999999995</v>
      </c>
      <c r="L14" s="121">
        <v>553.79999999999995</v>
      </c>
      <c r="M14" s="121">
        <v>559.79999999999995</v>
      </c>
      <c r="N14" s="121">
        <v>534</v>
      </c>
      <c r="O14" s="121">
        <v>532.79999999999995</v>
      </c>
      <c r="P14" s="121">
        <v>523.79999999999995</v>
      </c>
      <c r="Q14" s="121">
        <v>525.6</v>
      </c>
      <c r="R14" s="121">
        <v>535.20000000000005</v>
      </c>
      <c r="S14" s="121">
        <v>568.20000000000005</v>
      </c>
      <c r="T14" s="121">
        <v>541.79999999999995</v>
      </c>
      <c r="U14" s="121">
        <v>556.20000000000005</v>
      </c>
      <c r="V14" s="121">
        <v>558</v>
      </c>
      <c r="W14" s="121">
        <v>558.6</v>
      </c>
      <c r="X14" s="121">
        <v>567</v>
      </c>
      <c r="Y14" s="121">
        <v>469.8</v>
      </c>
      <c r="Z14" s="121">
        <v>400.2</v>
      </c>
      <c r="AA14" s="119">
        <v>344.4</v>
      </c>
      <c r="AB14" s="122">
        <f>SUM(D14:AA14)</f>
        <v>11534.400000000001</v>
      </c>
      <c r="AC14" s="123">
        <f>AVERAGE(D14:AA14)/MAX(D14:AA14)</f>
        <v>0.84582893347412891</v>
      </c>
      <c r="AD14" s="124">
        <f>MAX(J14:Z14)</f>
        <v>568.20000000000005</v>
      </c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</row>
    <row r="15" spans="1:48" s="101" customFormat="1" ht="15" customHeight="1">
      <c r="A15" s="135"/>
      <c r="B15" s="137"/>
      <c r="C15" s="138"/>
      <c r="D15" s="129"/>
      <c r="E15" s="129"/>
      <c r="F15" s="129"/>
      <c r="G15" s="129"/>
      <c r="H15" s="130"/>
      <c r="I15" s="130"/>
      <c r="J15" s="131"/>
      <c r="K15" s="121"/>
      <c r="L15" s="121"/>
      <c r="M15" s="121"/>
      <c r="N15" s="131"/>
      <c r="O15" s="131"/>
      <c r="P15" s="131"/>
      <c r="Q15" s="131"/>
      <c r="R15" s="121"/>
      <c r="S15" s="121"/>
      <c r="T15" s="121"/>
      <c r="U15" s="121"/>
      <c r="V15" s="121"/>
      <c r="W15" s="121"/>
      <c r="X15" s="131"/>
      <c r="Y15" s="131"/>
      <c r="Z15" s="131"/>
      <c r="AA15" s="129"/>
      <c r="AB15" s="132"/>
      <c r="AC15" s="133"/>
      <c r="AD15" s="134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</row>
    <row r="16" spans="1:48" s="101" customFormat="1">
      <c r="A16" s="139" t="s">
        <v>131</v>
      </c>
      <c r="B16" s="140" t="s">
        <v>132</v>
      </c>
      <c r="C16" s="141"/>
      <c r="D16" s="142">
        <f t="shared" ref="D16:AA16" si="0">D12+D14</f>
        <v>571.79999999999995</v>
      </c>
      <c r="E16" s="142">
        <f t="shared" si="0"/>
        <v>520.20000000000005</v>
      </c>
      <c r="F16" s="142">
        <f t="shared" si="0"/>
        <v>528.6</v>
      </c>
      <c r="G16" s="142">
        <f t="shared" si="0"/>
        <v>579.6</v>
      </c>
      <c r="H16" s="142">
        <f t="shared" si="0"/>
        <v>761.4</v>
      </c>
      <c r="I16" s="142">
        <f t="shared" si="0"/>
        <v>878.40000000000009</v>
      </c>
      <c r="J16" s="142">
        <f t="shared" si="0"/>
        <v>898.8</v>
      </c>
      <c r="K16" s="142">
        <f t="shared" si="0"/>
        <v>965.4</v>
      </c>
      <c r="L16" s="142">
        <f t="shared" si="0"/>
        <v>980.4</v>
      </c>
      <c r="M16" s="142">
        <f t="shared" si="0"/>
        <v>1030.1999999999998</v>
      </c>
      <c r="N16" s="142">
        <f t="shared" si="0"/>
        <v>1000.8</v>
      </c>
      <c r="O16" s="142">
        <f t="shared" si="0"/>
        <v>977.4</v>
      </c>
      <c r="P16" s="142">
        <f t="shared" si="0"/>
        <v>964.19999999999993</v>
      </c>
      <c r="Q16" s="142">
        <f t="shared" si="0"/>
        <v>966</v>
      </c>
      <c r="R16" s="142">
        <f t="shared" si="0"/>
        <v>970.2</v>
      </c>
      <c r="S16" s="142">
        <f t="shared" si="0"/>
        <v>1009.2</v>
      </c>
      <c r="T16" s="142">
        <f t="shared" si="0"/>
        <v>1005</v>
      </c>
      <c r="U16" s="142">
        <f t="shared" si="0"/>
        <v>1023.6</v>
      </c>
      <c r="V16" s="142">
        <f t="shared" si="0"/>
        <v>1054.8</v>
      </c>
      <c r="W16" s="142">
        <f t="shared" si="0"/>
        <v>1054.8</v>
      </c>
      <c r="X16" s="142">
        <f t="shared" si="0"/>
        <v>1030.8</v>
      </c>
      <c r="Y16" s="142">
        <f t="shared" si="0"/>
        <v>931.8</v>
      </c>
      <c r="Z16" s="142">
        <f t="shared" si="0"/>
        <v>783</v>
      </c>
      <c r="AA16" s="142">
        <f t="shared" si="0"/>
        <v>664.8</v>
      </c>
      <c r="AB16" s="143">
        <f>SUM(D16:AA16)</f>
        <v>21151.199999999997</v>
      </c>
      <c r="AC16" s="144">
        <f>AVERAGE(D16:AA16)/MAX(D16:AA16)</f>
        <v>0.83551384148653762</v>
      </c>
      <c r="AD16" s="145">
        <f>MAX(J16:Z16)</f>
        <v>1054.8</v>
      </c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</row>
    <row r="17" spans="1:48" s="101" customFormat="1">
      <c r="A17" s="139"/>
      <c r="B17" s="137"/>
      <c r="C17" s="138"/>
      <c r="D17" s="146"/>
      <c r="E17" s="146"/>
      <c r="F17" s="146"/>
      <c r="G17" s="146"/>
      <c r="H17" s="130"/>
      <c r="I17" s="130"/>
      <c r="J17" s="131"/>
      <c r="K17" s="121"/>
      <c r="L17" s="121"/>
      <c r="M17" s="121"/>
      <c r="N17" s="131"/>
      <c r="O17" s="131"/>
      <c r="P17" s="131"/>
      <c r="Q17" s="131"/>
      <c r="R17" s="121"/>
      <c r="S17" s="121"/>
      <c r="T17" s="121"/>
      <c r="U17" s="121"/>
      <c r="V17" s="121"/>
      <c r="W17" s="121"/>
      <c r="X17" s="131"/>
      <c r="Y17" s="131"/>
      <c r="Z17" s="131"/>
      <c r="AA17" s="146"/>
      <c r="AB17" s="132"/>
      <c r="AC17" s="133"/>
      <c r="AD17" s="134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</row>
    <row r="18" spans="1:48" s="101" customFormat="1">
      <c r="A18" s="139" t="s">
        <v>133</v>
      </c>
      <c r="B18" s="102" t="s">
        <v>134</v>
      </c>
      <c r="C18" s="118"/>
      <c r="D18" s="119"/>
      <c r="E18" s="119"/>
      <c r="F18" s="119"/>
      <c r="G18" s="119"/>
      <c r="H18" s="120"/>
      <c r="I18" s="120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47"/>
      <c r="AB18" s="122"/>
      <c r="AC18" s="123"/>
      <c r="AD18" s="124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</row>
    <row r="19" spans="1:48" s="101" customFormat="1">
      <c r="A19" s="139"/>
      <c r="B19" s="111"/>
      <c r="C19" s="118"/>
      <c r="D19" s="119"/>
      <c r="E19" s="119"/>
      <c r="F19" s="119"/>
      <c r="G19" s="119"/>
      <c r="H19" s="120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47"/>
      <c r="AB19" s="122"/>
      <c r="AC19" s="123"/>
      <c r="AD19" s="124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</row>
    <row r="20" spans="1:48" s="101" customFormat="1">
      <c r="A20" s="89">
        <v>2.2000000000000002</v>
      </c>
      <c r="B20" s="111" t="s">
        <v>135</v>
      </c>
      <c r="C20" s="103" t="s">
        <v>136</v>
      </c>
      <c r="D20" s="119">
        <v>46</v>
      </c>
      <c r="E20" s="119">
        <v>49.2</v>
      </c>
      <c r="F20" s="119">
        <v>50</v>
      </c>
      <c r="G20" s="119">
        <v>62.8</v>
      </c>
      <c r="H20" s="120">
        <v>81.599999999999994</v>
      </c>
      <c r="I20" s="120">
        <v>84.8</v>
      </c>
      <c r="J20" s="121">
        <v>70</v>
      </c>
      <c r="K20" s="121">
        <v>66</v>
      </c>
      <c r="L20" s="121">
        <v>66</v>
      </c>
      <c r="M20" s="121">
        <v>68.8</v>
      </c>
      <c r="N20" s="121">
        <v>70</v>
      </c>
      <c r="O20" s="121">
        <v>72.8</v>
      </c>
      <c r="P20" s="121">
        <v>65.599999999999994</v>
      </c>
      <c r="Q20" s="121">
        <v>69.2</v>
      </c>
      <c r="R20" s="121">
        <v>62.4</v>
      </c>
      <c r="S20" s="121">
        <v>63.6</v>
      </c>
      <c r="T20" s="121">
        <v>75.2</v>
      </c>
      <c r="U20" s="121">
        <v>66.8</v>
      </c>
      <c r="V20" s="121">
        <v>76.8</v>
      </c>
      <c r="W20" s="121">
        <v>76.8</v>
      </c>
      <c r="X20" s="121">
        <v>78.8</v>
      </c>
      <c r="Y20" s="121">
        <v>73.2</v>
      </c>
      <c r="Z20" s="121">
        <v>65.2</v>
      </c>
      <c r="AA20" s="147">
        <v>56.8</v>
      </c>
      <c r="AB20" s="122">
        <f>SUM(D20:AA20)</f>
        <v>1618.3999999999999</v>
      </c>
      <c r="AC20" s="123">
        <f>AVERAGE(D20:AA20)/MAX(D20:AA20)</f>
        <v>0.79520440251572322</v>
      </c>
      <c r="AD20" s="124">
        <f>MAX(J20:Z20)</f>
        <v>78.8</v>
      </c>
    </row>
    <row r="21" spans="1:48" s="101" customFormat="1">
      <c r="A21" s="89"/>
      <c r="B21" s="137"/>
      <c r="C21" s="138"/>
      <c r="D21" s="129"/>
      <c r="E21" s="129"/>
      <c r="F21" s="129"/>
      <c r="G21" s="129"/>
      <c r="H21" s="130"/>
      <c r="I21" s="130"/>
      <c r="J21" s="131"/>
      <c r="K21" s="121"/>
      <c r="L21" s="121"/>
      <c r="M21" s="121"/>
      <c r="N21" s="131"/>
      <c r="O21" s="131"/>
      <c r="P21" s="131"/>
      <c r="Q21" s="131"/>
      <c r="R21" s="121"/>
      <c r="S21" s="121"/>
      <c r="T21" s="121"/>
      <c r="U21" s="121"/>
      <c r="V21" s="121"/>
      <c r="W21" s="121"/>
      <c r="X21" s="131"/>
      <c r="Y21" s="131"/>
      <c r="Z21" s="131"/>
      <c r="AA21" s="146"/>
      <c r="AB21" s="132"/>
      <c r="AC21" s="133"/>
      <c r="AD21" s="134"/>
    </row>
    <row r="22" spans="1:48" s="101" customFormat="1">
      <c r="A22" s="139" t="s">
        <v>137</v>
      </c>
      <c r="B22" s="111" t="s">
        <v>138</v>
      </c>
      <c r="C22" s="103" t="s">
        <v>139</v>
      </c>
      <c r="D22" s="119">
        <v>87.9</v>
      </c>
      <c r="E22" s="119">
        <v>89.7</v>
      </c>
      <c r="F22" s="119">
        <v>88.8</v>
      </c>
      <c r="G22" s="119">
        <v>108.6</v>
      </c>
      <c r="H22" s="120">
        <v>122.1</v>
      </c>
      <c r="I22" s="120">
        <v>129.6</v>
      </c>
      <c r="J22" s="121">
        <v>130.19999999999999</v>
      </c>
      <c r="K22" s="121">
        <v>152.4</v>
      </c>
      <c r="L22" s="121">
        <v>156.30000000000001</v>
      </c>
      <c r="M22" s="121">
        <v>172.8</v>
      </c>
      <c r="N22" s="121">
        <v>167.1</v>
      </c>
      <c r="O22" s="121">
        <v>161.4</v>
      </c>
      <c r="P22" s="121">
        <v>146.4</v>
      </c>
      <c r="Q22" s="121">
        <v>150.9</v>
      </c>
      <c r="R22" s="121">
        <v>164.4</v>
      </c>
      <c r="S22" s="121">
        <v>164.1</v>
      </c>
      <c r="T22" s="121">
        <v>168.3</v>
      </c>
      <c r="U22" s="121">
        <v>156</v>
      </c>
      <c r="V22" s="121">
        <v>144.6</v>
      </c>
      <c r="W22" s="121">
        <v>148.80000000000001</v>
      </c>
      <c r="X22" s="121">
        <v>139.19999999999999</v>
      </c>
      <c r="Y22" s="121">
        <v>131.1</v>
      </c>
      <c r="Z22" s="121">
        <v>110.4</v>
      </c>
      <c r="AA22" s="147">
        <v>95.7</v>
      </c>
      <c r="AB22" s="122">
        <f>SUM(D22:AA22)</f>
        <v>3286.8</v>
      </c>
      <c r="AC22" s="123">
        <f>AVERAGE(D22:AA22)/MAX(D22:AA22)</f>
        <v>0.79253472222222232</v>
      </c>
      <c r="AD22" s="124">
        <f>MAX(J22:Z22)</f>
        <v>172.8</v>
      </c>
    </row>
    <row r="23" spans="1:48" s="101" customFormat="1">
      <c r="A23" s="139"/>
      <c r="B23" s="137"/>
      <c r="C23" s="138"/>
      <c r="D23" s="129"/>
      <c r="E23" s="129"/>
      <c r="F23" s="129"/>
      <c r="G23" s="129"/>
      <c r="H23" s="130"/>
      <c r="I23" s="130"/>
      <c r="J23" s="131"/>
      <c r="K23" s="121"/>
      <c r="L23" s="121"/>
      <c r="M23" s="121"/>
      <c r="N23" s="131"/>
      <c r="O23" s="131"/>
      <c r="P23" s="131"/>
      <c r="Q23" s="131"/>
      <c r="R23" s="121"/>
      <c r="S23" s="121"/>
      <c r="T23" s="121"/>
      <c r="U23" s="121"/>
      <c r="V23" s="121"/>
      <c r="W23" s="121"/>
      <c r="X23" s="131"/>
      <c r="Y23" s="131"/>
      <c r="Z23" s="131"/>
      <c r="AA23" s="146"/>
      <c r="AB23" s="132"/>
      <c r="AC23" s="133"/>
      <c r="AD23" s="134"/>
    </row>
    <row r="24" spans="1:48" s="101" customFormat="1">
      <c r="A24" s="139" t="s">
        <v>140</v>
      </c>
      <c r="B24" s="140" t="s">
        <v>141</v>
      </c>
      <c r="C24" s="141"/>
      <c r="D24" s="148">
        <f t="shared" ref="D24:AA24" si="1">D20+D22</f>
        <v>133.9</v>
      </c>
      <c r="E24" s="148">
        <f t="shared" si="1"/>
        <v>138.9</v>
      </c>
      <c r="F24" s="148">
        <f t="shared" si="1"/>
        <v>138.80000000000001</v>
      </c>
      <c r="G24" s="148">
        <f t="shared" si="1"/>
        <v>171.39999999999998</v>
      </c>
      <c r="H24" s="148">
        <f t="shared" si="1"/>
        <v>203.7</v>
      </c>
      <c r="I24" s="148">
        <f t="shared" si="1"/>
        <v>214.39999999999998</v>
      </c>
      <c r="J24" s="148">
        <f t="shared" si="1"/>
        <v>200.2</v>
      </c>
      <c r="K24" s="148">
        <f t="shared" si="1"/>
        <v>218.4</v>
      </c>
      <c r="L24" s="148">
        <f t="shared" si="1"/>
        <v>222.3</v>
      </c>
      <c r="M24" s="148">
        <f t="shared" si="1"/>
        <v>241.60000000000002</v>
      </c>
      <c r="N24" s="148">
        <f t="shared" si="1"/>
        <v>237.1</v>
      </c>
      <c r="O24" s="148">
        <f t="shared" si="1"/>
        <v>234.2</v>
      </c>
      <c r="P24" s="148">
        <f t="shared" si="1"/>
        <v>212</v>
      </c>
      <c r="Q24" s="148">
        <f t="shared" si="1"/>
        <v>220.10000000000002</v>
      </c>
      <c r="R24" s="148">
        <f t="shared" si="1"/>
        <v>226.8</v>
      </c>
      <c r="S24" s="148">
        <f t="shared" si="1"/>
        <v>227.7</v>
      </c>
      <c r="T24" s="148">
        <f t="shared" si="1"/>
        <v>243.5</v>
      </c>
      <c r="U24" s="148">
        <f t="shared" si="1"/>
        <v>222.8</v>
      </c>
      <c r="V24" s="148">
        <f t="shared" si="1"/>
        <v>221.39999999999998</v>
      </c>
      <c r="W24" s="148">
        <f t="shared" si="1"/>
        <v>225.60000000000002</v>
      </c>
      <c r="X24" s="148">
        <f t="shared" si="1"/>
        <v>218</v>
      </c>
      <c r="Y24" s="148">
        <f t="shared" si="1"/>
        <v>204.3</v>
      </c>
      <c r="Z24" s="148">
        <f t="shared" si="1"/>
        <v>175.60000000000002</v>
      </c>
      <c r="AA24" s="148">
        <f t="shared" si="1"/>
        <v>152.5</v>
      </c>
      <c r="AB24" s="143">
        <f>SUM(D24:AA24)</f>
        <v>4905.2000000000007</v>
      </c>
      <c r="AC24" s="144">
        <f>AVERAGE(D24:AA24)/MAX(D24:AA24)</f>
        <v>0.83935660506502408</v>
      </c>
      <c r="AD24" s="145">
        <f>MAX(J24:Z24)</f>
        <v>243.5</v>
      </c>
      <c r="AE24" s="149"/>
    </row>
    <row r="25" spans="1:48" s="101" customFormat="1" ht="12">
      <c r="A25" s="139" t="s">
        <v>142</v>
      </c>
      <c r="B25" s="150"/>
      <c r="C25" s="118"/>
      <c r="D25" s="104"/>
      <c r="E25" s="104"/>
      <c r="F25" s="104"/>
      <c r="G25" s="104"/>
      <c r="H25" s="105"/>
      <c r="I25" s="105"/>
      <c r="J25" s="106"/>
      <c r="K25" s="106"/>
      <c r="L25" s="106"/>
      <c r="M25" s="106"/>
      <c r="N25" s="107"/>
      <c r="O25" s="107"/>
      <c r="P25" s="107"/>
      <c r="Q25" s="107"/>
      <c r="R25" s="106"/>
      <c r="S25" s="106"/>
      <c r="T25" s="106"/>
      <c r="U25" s="106"/>
      <c r="V25" s="106"/>
      <c r="W25" s="106"/>
      <c r="X25" s="106"/>
      <c r="Y25" s="106"/>
      <c r="Z25" s="106"/>
      <c r="AA25" s="104"/>
      <c r="AB25" s="108"/>
      <c r="AC25" s="109"/>
      <c r="AD25" s="110"/>
    </row>
    <row r="26" spans="1:48" s="101" customFormat="1">
      <c r="A26" s="139"/>
      <c r="B26" s="151" t="s">
        <v>143</v>
      </c>
      <c r="C26" s="118"/>
      <c r="D26" s="104"/>
      <c r="E26" s="104"/>
      <c r="F26" s="104"/>
      <c r="G26" s="104"/>
      <c r="H26" s="105"/>
      <c r="I26" s="105"/>
      <c r="J26" s="106"/>
      <c r="K26" s="106"/>
      <c r="L26" s="106"/>
      <c r="M26" s="106"/>
      <c r="N26" s="107"/>
      <c r="O26" s="107"/>
      <c r="P26" s="107"/>
      <c r="Q26" s="107"/>
      <c r="R26" s="106"/>
      <c r="S26" s="106"/>
      <c r="T26" s="106"/>
      <c r="U26" s="106"/>
      <c r="V26" s="106"/>
      <c r="W26" s="106"/>
      <c r="X26" s="106"/>
      <c r="Y26" s="106"/>
      <c r="Z26" s="106"/>
      <c r="AA26" s="104"/>
      <c r="AB26" s="108"/>
      <c r="AC26" s="109"/>
      <c r="AD26" s="110"/>
    </row>
    <row r="27" spans="1:48" s="101" customFormat="1" ht="12">
      <c r="A27" s="139"/>
      <c r="B27" s="150"/>
      <c r="C27" s="118"/>
      <c r="D27" s="104"/>
      <c r="E27" s="104"/>
      <c r="F27" s="104"/>
      <c r="G27" s="104"/>
      <c r="H27" s="105"/>
      <c r="I27" s="105"/>
      <c r="J27" s="106"/>
      <c r="K27" s="106"/>
      <c r="L27" s="106"/>
      <c r="M27" s="106"/>
      <c r="N27" s="107"/>
      <c r="O27" s="107"/>
      <c r="P27" s="107"/>
      <c r="Q27" s="107"/>
      <c r="R27" s="106"/>
      <c r="S27" s="106"/>
      <c r="T27" s="106"/>
      <c r="U27" s="106"/>
      <c r="V27" s="106"/>
      <c r="W27" s="106"/>
      <c r="X27" s="106"/>
      <c r="Y27" s="106"/>
      <c r="Z27" s="106"/>
      <c r="AA27" s="104"/>
      <c r="AB27" s="108"/>
      <c r="AC27" s="109"/>
      <c r="AD27" s="110"/>
    </row>
    <row r="28" spans="1:48" s="101" customFormat="1">
      <c r="A28" s="139"/>
      <c r="B28" s="150" t="s">
        <v>144</v>
      </c>
      <c r="C28" s="118" t="s">
        <v>145</v>
      </c>
      <c r="D28" s="119">
        <v>2839.2</v>
      </c>
      <c r="E28" s="119">
        <v>2683.8</v>
      </c>
      <c r="F28" s="119">
        <v>2679.6</v>
      </c>
      <c r="G28" s="119">
        <v>2935.8</v>
      </c>
      <c r="H28" s="120">
        <v>3313.8</v>
      </c>
      <c r="I28" s="120">
        <v>3637.2</v>
      </c>
      <c r="J28" s="121">
        <v>3956.4</v>
      </c>
      <c r="K28" s="121">
        <v>4200</v>
      </c>
      <c r="L28" s="121">
        <v>4401.6000000000004</v>
      </c>
      <c r="M28" s="121">
        <v>4498.2</v>
      </c>
      <c r="N28" s="121">
        <v>4557</v>
      </c>
      <c r="O28" s="121">
        <v>4473</v>
      </c>
      <c r="P28" s="121">
        <v>4347</v>
      </c>
      <c r="Q28" s="121">
        <v>4359.6000000000004</v>
      </c>
      <c r="R28" s="121">
        <v>4334.3999999999996</v>
      </c>
      <c r="S28" s="121">
        <v>4359.6000000000004</v>
      </c>
      <c r="T28" s="121">
        <v>4418.3999999999996</v>
      </c>
      <c r="U28" s="121">
        <v>4393.2</v>
      </c>
      <c r="V28" s="121">
        <v>4296.6000000000004</v>
      </c>
      <c r="W28" s="121">
        <v>4212.6000000000004</v>
      </c>
      <c r="X28" s="121">
        <v>4061.4</v>
      </c>
      <c r="Y28" s="121">
        <v>3717</v>
      </c>
      <c r="Z28" s="121">
        <v>3313.8</v>
      </c>
      <c r="AA28" s="147">
        <v>3007.2</v>
      </c>
      <c r="AB28" s="108">
        <f>SUM(D28:AA28)</f>
        <v>92996.4</v>
      </c>
      <c r="AC28" s="109">
        <f>AVERAGE(D28:AA28)/MAX(D28:AA28)</f>
        <v>0.85030721966205836</v>
      </c>
      <c r="AD28" s="110">
        <f>MAX(J28:Z28)</f>
        <v>4557</v>
      </c>
    </row>
    <row r="29" spans="1:48" s="101" customFormat="1" ht="12">
      <c r="A29" s="139"/>
      <c r="B29" s="150"/>
      <c r="C29" s="118"/>
      <c r="D29" s="104"/>
      <c r="E29" s="104"/>
      <c r="F29" s="104"/>
      <c r="G29" s="104"/>
      <c r="H29" s="105"/>
      <c r="I29" s="105"/>
      <c r="J29" s="106"/>
      <c r="K29" s="106"/>
      <c r="L29" s="106"/>
      <c r="M29" s="106"/>
      <c r="N29" s="107"/>
      <c r="O29" s="107"/>
      <c r="P29" s="107"/>
      <c r="Q29" s="107"/>
      <c r="R29" s="106"/>
      <c r="S29" s="106"/>
      <c r="T29" s="106"/>
      <c r="U29" s="106"/>
      <c r="V29" s="106"/>
      <c r="W29" s="106"/>
      <c r="X29" s="106"/>
      <c r="Y29" s="106"/>
      <c r="Z29" s="106"/>
      <c r="AA29" s="104"/>
      <c r="AB29" s="108"/>
      <c r="AC29" s="109"/>
      <c r="AD29" s="110"/>
    </row>
    <row r="30" spans="1:48" s="101" customFormat="1">
      <c r="A30" s="139"/>
      <c r="B30" s="150" t="s">
        <v>144</v>
      </c>
      <c r="C30" s="118" t="s">
        <v>146</v>
      </c>
      <c r="D30" s="119">
        <v>0</v>
      </c>
      <c r="E30" s="119">
        <v>0</v>
      </c>
      <c r="F30" s="119">
        <v>0</v>
      </c>
      <c r="G30" s="119">
        <v>0</v>
      </c>
      <c r="H30" s="120">
        <v>0</v>
      </c>
      <c r="I30" s="120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47">
        <v>0</v>
      </c>
      <c r="AB30" s="108">
        <f>SUM(D30:AA30)</f>
        <v>0</v>
      </c>
      <c r="AC30" s="109">
        <v>0</v>
      </c>
      <c r="AD30" s="110">
        <f>MAX(J30:Z30)</f>
        <v>0</v>
      </c>
    </row>
    <row r="31" spans="1:48" s="101" customFormat="1" ht="12">
      <c r="A31" s="139"/>
      <c r="B31" s="150"/>
      <c r="C31" s="118"/>
      <c r="D31" s="104"/>
      <c r="E31" s="104"/>
      <c r="F31" s="104"/>
      <c r="G31" s="104"/>
      <c r="H31" s="105"/>
      <c r="I31" s="105"/>
      <c r="J31" s="106"/>
      <c r="K31" s="106"/>
      <c r="L31" s="106"/>
      <c r="M31" s="106"/>
      <c r="N31" s="107"/>
      <c r="O31" s="107"/>
      <c r="P31" s="107"/>
      <c r="Q31" s="107"/>
      <c r="R31" s="106"/>
      <c r="S31" s="106"/>
      <c r="T31" s="106"/>
      <c r="U31" s="106"/>
      <c r="V31" s="106"/>
      <c r="W31" s="106"/>
      <c r="X31" s="106"/>
      <c r="Y31" s="106"/>
      <c r="Z31" s="106"/>
      <c r="AA31" s="104"/>
      <c r="AB31" s="108"/>
      <c r="AC31" s="109"/>
      <c r="AD31" s="110"/>
    </row>
    <row r="32" spans="1:48" s="101" customFormat="1">
      <c r="A32" s="139"/>
      <c r="B32" s="150" t="s">
        <v>147</v>
      </c>
      <c r="C32" s="118" t="s">
        <v>148</v>
      </c>
      <c r="D32" s="119">
        <v>128.63999999999999</v>
      </c>
      <c r="E32" s="119">
        <v>126.72</v>
      </c>
      <c r="F32" s="119">
        <v>114.24</v>
      </c>
      <c r="G32" s="119">
        <v>121.92</v>
      </c>
      <c r="H32" s="120">
        <v>189.12</v>
      </c>
      <c r="I32" s="120">
        <v>150.72</v>
      </c>
      <c r="J32" s="121">
        <v>198.72</v>
      </c>
      <c r="K32" s="121">
        <v>270.72000000000003</v>
      </c>
      <c r="L32" s="121">
        <v>229.44</v>
      </c>
      <c r="M32" s="121">
        <v>248.64</v>
      </c>
      <c r="N32" s="121">
        <v>215.04</v>
      </c>
      <c r="O32" s="121">
        <v>201.6</v>
      </c>
      <c r="P32" s="121">
        <v>198.72</v>
      </c>
      <c r="Q32" s="121">
        <v>214.08</v>
      </c>
      <c r="R32" s="121">
        <v>202.56</v>
      </c>
      <c r="S32" s="121">
        <v>199.68</v>
      </c>
      <c r="T32" s="121">
        <v>241.92</v>
      </c>
      <c r="U32" s="121">
        <v>209.28</v>
      </c>
      <c r="V32" s="121">
        <v>231.36</v>
      </c>
      <c r="W32" s="121">
        <v>211.2</v>
      </c>
      <c r="X32" s="121">
        <v>254.4</v>
      </c>
      <c r="Y32" s="121">
        <v>205.44</v>
      </c>
      <c r="Z32" s="121">
        <v>176.64</v>
      </c>
      <c r="AA32" s="147">
        <v>166.08</v>
      </c>
      <c r="AB32" s="108">
        <f>SUM(D32:AA32)</f>
        <v>4706.8799999999992</v>
      </c>
      <c r="AC32" s="109">
        <f>AVERAGE(D32:AA32)/MAX(D32:AA32)</f>
        <v>0.72443853427895966</v>
      </c>
      <c r="AD32" s="110">
        <f>MAX(J32:Z32)</f>
        <v>270.72000000000003</v>
      </c>
    </row>
    <row r="33" spans="1:41" s="101" customFormat="1" ht="12">
      <c r="A33" s="139"/>
      <c r="B33" s="150"/>
      <c r="C33" s="118"/>
      <c r="D33" s="104"/>
      <c r="E33" s="104"/>
      <c r="F33" s="104"/>
      <c r="G33" s="104"/>
      <c r="H33" s="105"/>
      <c r="I33" s="105"/>
      <c r="J33" s="106"/>
      <c r="K33" s="106"/>
      <c r="L33" s="106"/>
      <c r="M33" s="106"/>
      <c r="N33" s="107"/>
      <c r="O33" s="107"/>
      <c r="P33" s="107"/>
      <c r="Q33" s="107"/>
      <c r="R33" s="106"/>
      <c r="S33" s="106"/>
      <c r="T33" s="106"/>
      <c r="U33" s="106"/>
      <c r="V33" s="106"/>
      <c r="W33" s="106"/>
      <c r="X33" s="106"/>
      <c r="Y33" s="106"/>
      <c r="Z33" s="106"/>
      <c r="AA33" s="104"/>
      <c r="AB33" s="108"/>
      <c r="AC33" s="109"/>
      <c r="AD33" s="110"/>
    </row>
    <row r="34" spans="1:41" s="101" customFormat="1">
      <c r="A34" s="139"/>
      <c r="B34" s="150" t="s">
        <v>147</v>
      </c>
      <c r="C34" s="118" t="s">
        <v>149</v>
      </c>
      <c r="D34" s="119">
        <v>337.92</v>
      </c>
      <c r="E34" s="119">
        <v>307.2</v>
      </c>
      <c r="F34" s="119">
        <v>309.12</v>
      </c>
      <c r="G34" s="119">
        <v>317.76</v>
      </c>
      <c r="H34" s="120">
        <v>353.28</v>
      </c>
      <c r="I34" s="120">
        <v>370.56</v>
      </c>
      <c r="J34" s="121">
        <v>381.12</v>
      </c>
      <c r="K34" s="121">
        <v>408.96</v>
      </c>
      <c r="L34" s="121">
        <v>405.12</v>
      </c>
      <c r="M34" s="121">
        <v>394.56</v>
      </c>
      <c r="N34" s="121">
        <v>385.92</v>
      </c>
      <c r="O34" s="121">
        <v>404.16</v>
      </c>
      <c r="P34" s="121">
        <v>417.6</v>
      </c>
      <c r="Q34" s="121">
        <v>415.68</v>
      </c>
      <c r="R34" s="121">
        <v>412.8</v>
      </c>
      <c r="S34" s="121">
        <v>420.48</v>
      </c>
      <c r="T34" s="121">
        <v>416.64</v>
      </c>
      <c r="U34" s="121">
        <v>412.8</v>
      </c>
      <c r="V34" s="121">
        <v>408.96</v>
      </c>
      <c r="W34" s="121">
        <v>395.52</v>
      </c>
      <c r="X34" s="121">
        <v>410.88</v>
      </c>
      <c r="Y34" s="121">
        <v>395.52</v>
      </c>
      <c r="Z34" s="121">
        <v>381.12</v>
      </c>
      <c r="AA34" s="147">
        <v>360.96</v>
      </c>
      <c r="AB34" s="108">
        <f>SUM(D34:AA34)</f>
        <v>9224.6400000000012</v>
      </c>
      <c r="AC34" s="109">
        <f>AVERAGE(D34:AA34)/MAX(D34:AA34)</f>
        <v>0.91409817351598188</v>
      </c>
      <c r="AD34" s="110">
        <f>MAX(J34:Z34)</f>
        <v>420.48</v>
      </c>
    </row>
    <row r="35" spans="1:41" s="101" customFormat="1" ht="12">
      <c r="A35" s="139"/>
      <c r="B35" s="150"/>
      <c r="C35" s="118"/>
      <c r="D35" s="104"/>
      <c r="E35" s="104"/>
      <c r="F35" s="104"/>
      <c r="G35" s="104"/>
      <c r="H35" s="105"/>
      <c r="I35" s="105"/>
      <c r="J35" s="106"/>
      <c r="K35" s="106"/>
      <c r="L35" s="106"/>
      <c r="M35" s="106"/>
      <c r="N35" s="107"/>
      <c r="O35" s="107"/>
      <c r="P35" s="107"/>
      <c r="Q35" s="107"/>
      <c r="R35" s="106"/>
      <c r="S35" s="106"/>
      <c r="T35" s="106"/>
      <c r="U35" s="106"/>
      <c r="V35" s="106"/>
      <c r="W35" s="106"/>
      <c r="X35" s="106"/>
      <c r="Y35" s="106"/>
      <c r="Z35" s="106"/>
      <c r="AA35" s="104"/>
      <c r="AB35" s="108"/>
      <c r="AC35" s="109"/>
      <c r="AD35" s="110"/>
    </row>
    <row r="36" spans="1:41" s="101" customFormat="1">
      <c r="A36" s="139"/>
      <c r="B36" s="150" t="s">
        <v>147</v>
      </c>
      <c r="C36" s="118" t="s">
        <v>150</v>
      </c>
      <c r="D36" s="119">
        <v>9.6000000000000002E-2</v>
      </c>
      <c r="E36" s="119">
        <v>7.8E-2</v>
      </c>
      <c r="F36" s="119">
        <v>7.8E-2</v>
      </c>
      <c r="G36" s="119">
        <v>7.8E-2</v>
      </c>
      <c r="H36" s="120">
        <v>7.8E-2</v>
      </c>
      <c r="I36" s="120">
        <v>7.8E-2</v>
      </c>
      <c r="J36" s="121">
        <v>7.1999999999999995E-2</v>
      </c>
      <c r="K36" s="121">
        <v>7.8E-2</v>
      </c>
      <c r="L36" s="121">
        <v>7.8E-2</v>
      </c>
      <c r="M36" s="121">
        <v>7.1999999999999995E-2</v>
      </c>
      <c r="N36" s="121">
        <v>7.8E-2</v>
      </c>
      <c r="O36" s="121">
        <v>7.8E-2</v>
      </c>
      <c r="P36" s="121">
        <v>7.8E-2</v>
      </c>
      <c r="Q36" s="121">
        <v>7.8E-2</v>
      </c>
      <c r="R36" s="121">
        <v>7.1999999999999995E-2</v>
      </c>
      <c r="S36" s="121">
        <v>7.8E-2</v>
      </c>
      <c r="T36" s="121">
        <v>0.108</v>
      </c>
      <c r="U36" s="121">
        <v>7.1999999999999995E-2</v>
      </c>
      <c r="V36" s="121">
        <v>7.8E-2</v>
      </c>
      <c r="W36" s="121">
        <v>7.8E-2</v>
      </c>
      <c r="X36" s="121">
        <v>0.108</v>
      </c>
      <c r="Y36" s="121">
        <v>0.13200000000000001</v>
      </c>
      <c r="Z36" s="121">
        <v>0.13800000000000001</v>
      </c>
      <c r="AA36" s="147">
        <v>0.13800000000000001</v>
      </c>
      <c r="AB36" s="108">
        <f>SUM(D36:AA36)</f>
        <v>2.1</v>
      </c>
      <c r="AC36" s="109">
        <f>AVERAGE(D36:AA36)/MAX(D36:AA36)</f>
        <v>0.63405797101449279</v>
      </c>
      <c r="AD36" s="110">
        <f>MAX(J36:Z36)</f>
        <v>0.13800000000000001</v>
      </c>
    </row>
    <row r="37" spans="1:41" s="101" customFormat="1" ht="12">
      <c r="A37" s="139"/>
      <c r="B37" s="150"/>
      <c r="C37" s="118"/>
      <c r="D37" s="104"/>
      <c r="E37" s="104"/>
      <c r="F37" s="104"/>
      <c r="G37" s="104"/>
      <c r="H37" s="105"/>
      <c r="I37" s="105"/>
      <c r="J37" s="106"/>
      <c r="K37" s="106"/>
      <c r="L37" s="106"/>
      <c r="M37" s="106"/>
      <c r="N37" s="107"/>
      <c r="O37" s="107"/>
      <c r="P37" s="107"/>
      <c r="Q37" s="107"/>
      <c r="R37" s="106"/>
      <c r="S37" s="106"/>
      <c r="T37" s="106"/>
      <c r="U37" s="106"/>
      <c r="V37" s="106"/>
      <c r="W37" s="106"/>
      <c r="X37" s="106"/>
      <c r="Y37" s="106"/>
      <c r="Z37" s="106"/>
      <c r="AA37" s="104"/>
      <c r="AB37" s="108"/>
      <c r="AC37" s="109"/>
      <c r="AD37" s="110"/>
    </row>
    <row r="38" spans="1:41" s="101" customFormat="1">
      <c r="A38" s="139"/>
      <c r="B38" s="150" t="s">
        <v>147</v>
      </c>
      <c r="C38" s="118" t="s">
        <v>151</v>
      </c>
      <c r="D38" s="119">
        <v>1.7999999999999999E-2</v>
      </c>
      <c r="E38" s="119">
        <v>1.7999999999999999E-2</v>
      </c>
      <c r="F38" s="119">
        <v>1.2E-2</v>
      </c>
      <c r="G38" s="119">
        <v>1.7999999999999999E-2</v>
      </c>
      <c r="H38" s="120">
        <v>1.2E-2</v>
      </c>
      <c r="I38" s="120">
        <v>1.7999999999999999E-2</v>
      </c>
      <c r="J38" s="121">
        <v>1.7999999999999999E-2</v>
      </c>
      <c r="K38" s="121">
        <v>1.2E-2</v>
      </c>
      <c r="L38" s="121">
        <v>1.7999999999999999E-2</v>
      </c>
      <c r="M38" s="121">
        <v>1.2E-2</v>
      </c>
      <c r="N38" s="121">
        <v>1.7999999999999999E-2</v>
      </c>
      <c r="O38" s="121">
        <v>1.2E-2</v>
      </c>
      <c r="P38" s="121">
        <v>1.7999999999999999E-2</v>
      </c>
      <c r="Q38" s="121">
        <v>1.7999999999999999E-2</v>
      </c>
      <c r="R38" s="121">
        <v>1.2E-2</v>
      </c>
      <c r="S38" s="121">
        <v>1.7999999999999999E-2</v>
      </c>
      <c r="T38" s="121">
        <v>1.2E-2</v>
      </c>
      <c r="U38" s="121">
        <v>1.7999999999999999E-2</v>
      </c>
      <c r="V38" s="121">
        <v>1.7999999999999999E-2</v>
      </c>
      <c r="W38" s="121">
        <v>1.2E-2</v>
      </c>
      <c r="X38" s="121">
        <v>1.7999999999999999E-2</v>
      </c>
      <c r="Y38" s="121">
        <v>1.2E-2</v>
      </c>
      <c r="Z38" s="121">
        <v>1.7999999999999999E-2</v>
      </c>
      <c r="AA38" s="147">
        <v>1.2E-2</v>
      </c>
      <c r="AB38" s="108">
        <f>SUM(D38:AA38)</f>
        <v>0.37200000000000011</v>
      </c>
      <c r="AC38" s="109">
        <f>AVERAGE(D38:AA38)/MAX(D38:AA38)</f>
        <v>0.86111111111111149</v>
      </c>
      <c r="AD38" s="110">
        <f>MAX(J38:Z38)</f>
        <v>1.7999999999999999E-2</v>
      </c>
    </row>
    <row r="39" spans="1:41" s="101" customFormat="1" ht="12">
      <c r="A39" s="139"/>
      <c r="B39" s="150"/>
      <c r="C39" s="118"/>
      <c r="D39" s="104"/>
      <c r="E39" s="104"/>
      <c r="F39" s="104"/>
      <c r="G39" s="104"/>
      <c r="H39" s="105"/>
      <c r="I39" s="105"/>
      <c r="J39" s="106"/>
      <c r="K39" s="106"/>
      <c r="L39" s="106"/>
      <c r="M39" s="106"/>
      <c r="N39" s="107"/>
      <c r="O39" s="107"/>
      <c r="P39" s="107"/>
      <c r="Q39" s="107"/>
      <c r="R39" s="106"/>
      <c r="S39" s="106"/>
      <c r="T39" s="106"/>
      <c r="U39" s="106"/>
      <c r="V39" s="106"/>
      <c r="W39" s="106"/>
      <c r="X39" s="106"/>
      <c r="Y39" s="106"/>
      <c r="Z39" s="106"/>
      <c r="AA39" s="104"/>
      <c r="AB39" s="108"/>
      <c r="AC39" s="109"/>
      <c r="AD39" s="110"/>
    </row>
    <row r="40" spans="1:41" s="101" customFormat="1" ht="12">
      <c r="A40" s="139"/>
      <c r="B40" s="140" t="s">
        <v>152</v>
      </c>
      <c r="C40" s="141"/>
      <c r="D40" s="152">
        <f t="shared" ref="D40:AA40" si="2">D28+D30+D32+D34+D36+D38</f>
        <v>3305.8739999999998</v>
      </c>
      <c r="E40" s="152">
        <f t="shared" si="2"/>
        <v>3117.8159999999998</v>
      </c>
      <c r="F40" s="152">
        <f t="shared" si="2"/>
        <v>3103.0499999999997</v>
      </c>
      <c r="G40" s="152">
        <f t="shared" si="2"/>
        <v>3375.5760000000005</v>
      </c>
      <c r="H40" s="152">
        <f t="shared" si="2"/>
        <v>3856.29</v>
      </c>
      <c r="I40" s="152">
        <f t="shared" si="2"/>
        <v>4158.576</v>
      </c>
      <c r="J40" s="152">
        <f t="shared" si="2"/>
        <v>4536.33</v>
      </c>
      <c r="K40" s="152">
        <f t="shared" si="2"/>
        <v>4879.7700000000004</v>
      </c>
      <c r="L40" s="152">
        <f t="shared" si="2"/>
        <v>5036.2560000000003</v>
      </c>
      <c r="M40" s="152">
        <f t="shared" si="2"/>
        <v>5141.4840000000004</v>
      </c>
      <c r="N40" s="153">
        <f t="shared" si="2"/>
        <v>5158.0560000000005</v>
      </c>
      <c r="O40" s="153">
        <f t="shared" si="2"/>
        <v>5078.8500000000004</v>
      </c>
      <c r="P40" s="153">
        <f t="shared" si="2"/>
        <v>4963.4160000000011</v>
      </c>
      <c r="Q40" s="153">
        <f t="shared" si="2"/>
        <v>4989.456000000001</v>
      </c>
      <c r="R40" s="152">
        <f t="shared" si="2"/>
        <v>4949.8440000000001</v>
      </c>
      <c r="S40" s="152">
        <f t="shared" si="2"/>
        <v>4979.8560000000007</v>
      </c>
      <c r="T40" s="152">
        <f t="shared" si="2"/>
        <v>5077.08</v>
      </c>
      <c r="U40" s="152">
        <f t="shared" si="2"/>
        <v>5015.37</v>
      </c>
      <c r="V40" s="152">
        <f t="shared" si="2"/>
        <v>4937.0160000000005</v>
      </c>
      <c r="W40" s="152">
        <f t="shared" si="2"/>
        <v>4819.41</v>
      </c>
      <c r="X40" s="152">
        <f t="shared" si="2"/>
        <v>4726.8060000000005</v>
      </c>
      <c r="Y40" s="152">
        <f t="shared" si="2"/>
        <v>4318.1039999999994</v>
      </c>
      <c r="Z40" s="152">
        <f t="shared" si="2"/>
        <v>3871.7159999999999</v>
      </c>
      <c r="AA40" s="152">
        <f t="shared" si="2"/>
        <v>3534.39</v>
      </c>
      <c r="AB40" s="154">
        <f>SUM(D40:AA40)</f>
        <v>106930.39199999999</v>
      </c>
      <c r="AC40" s="155">
        <f>AVERAGE(D40:AA40)/MAX(D40:AA40)</f>
        <v>0.8637814323846037</v>
      </c>
      <c r="AD40" s="156">
        <f>MAX(J40:Z40)</f>
        <v>5158.0560000000005</v>
      </c>
    </row>
    <row r="41" spans="1:41" s="101" customFormat="1" ht="12">
      <c r="A41" s="139"/>
      <c r="B41" s="150"/>
      <c r="C41" s="118"/>
      <c r="D41" s="104"/>
      <c r="E41" s="104"/>
      <c r="F41" s="104"/>
      <c r="G41" s="104"/>
      <c r="H41" s="105"/>
      <c r="I41" s="105"/>
      <c r="J41" s="106"/>
      <c r="K41" s="106"/>
      <c r="L41" s="106"/>
      <c r="M41" s="106"/>
      <c r="N41" s="107"/>
      <c r="O41" s="107"/>
      <c r="P41" s="107"/>
      <c r="Q41" s="107"/>
      <c r="R41" s="106"/>
      <c r="S41" s="106"/>
      <c r="T41" s="106"/>
      <c r="U41" s="106"/>
      <c r="V41" s="106"/>
      <c r="W41" s="106"/>
      <c r="X41" s="106"/>
      <c r="Y41" s="106"/>
      <c r="Z41" s="106"/>
      <c r="AA41" s="104"/>
      <c r="AB41" s="108"/>
      <c r="AC41" s="109"/>
      <c r="AD41" s="110"/>
    </row>
    <row r="42" spans="1:41" s="101" customFormat="1" thickBot="1">
      <c r="A42" s="139"/>
      <c r="B42" s="157" t="s">
        <v>153</v>
      </c>
      <c r="C42" s="158"/>
      <c r="D42" s="182">
        <f>D16+D24+D40</f>
        <v>4011.5739999999996</v>
      </c>
      <c r="E42" s="183">
        <f>E16+E24+E40</f>
        <v>3776.9159999999997</v>
      </c>
      <c r="F42" s="182">
        <f t="shared" ref="F42:AA42" si="3">F16+F24+F40</f>
        <v>3770.45</v>
      </c>
      <c r="G42" s="178">
        <f t="shared" si="3"/>
        <v>4126.5760000000009</v>
      </c>
      <c r="H42" s="178">
        <f t="shared" si="3"/>
        <v>4821.3899999999994</v>
      </c>
      <c r="I42" s="182">
        <f t="shared" si="3"/>
        <v>5251.3760000000002</v>
      </c>
      <c r="J42" s="178">
        <f t="shared" si="3"/>
        <v>5635.33</v>
      </c>
      <c r="K42" s="178">
        <f t="shared" si="3"/>
        <v>6063.5700000000006</v>
      </c>
      <c r="L42" s="182">
        <f t="shared" si="3"/>
        <v>6238.9560000000001</v>
      </c>
      <c r="M42" s="182">
        <f t="shared" si="3"/>
        <v>6413.2839999999997</v>
      </c>
      <c r="N42" s="185">
        <f t="shared" si="3"/>
        <v>6395.9560000000001</v>
      </c>
      <c r="O42" s="180">
        <f t="shared" si="3"/>
        <v>6290.4500000000007</v>
      </c>
      <c r="P42" s="185">
        <f t="shared" si="3"/>
        <v>6139.6160000000009</v>
      </c>
      <c r="Q42" s="185">
        <f t="shared" si="3"/>
        <v>6175.5560000000005</v>
      </c>
      <c r="R42" s="182">
        <f t="shared" si="3"/>
        <v>6146.8440000000001</v>
      </c>
      <c r="S42" s="182">
        <f t="shared" si="3"/>
        <v>6216.7560000000012</v>
      </c>
      <c r="T42" s="178">
        <f t="shared" si="3"/>
        <v>6325.58</v>
      </c>
      <c r="U42" s="178">
        <f t="shared" si="3"/>
        <v>6261.77</v>
      </c>
      <c r="V42" s="182">
        <f t="shared" si="3"/>
        <v>6213.2160000000003</v>
      </c>
      <c r="W42" s="178">
        <f t="shared" si="3"/>
        <v>6099.8099999999995</v>
      </c>
      <c r="X42" s="182">
        <f t="shared" si="3"/>
        <v>5975.6060000000007</v>
      </c>
      <c r="Y42" s="182">
        <f t="shared" si="3"/>
        <v>5454.2039999999997</v>
      </c>
      <c r="Z42" s="182">
        <f>Z16+Z24+Z40</f>
        <v>4830.3159999999998</v>
      </c>
      <c r="AA42" s="178">
        <f t="shared" si="3"/>
        <v>4351.6899999999996</v>
      </c>
      <c r="AB42" s="159">
        <f>SUM(D42:AA42)</f>
        <v>132986.79199999999</v>
      </c>
      <c r="AC42" s="160">
        <f>AVERAGE(D42:AA42)/MAX(D42:AA42)</f>
        <v>0.86400607447500111</v>
      </c>
      <c r="AD42" s="161">
        <f>MAX(J42:Z42)</f>
        <v>6413.2839999999997</v>
      </c>
    </row>
    <row r="43" spans="1:41" s="101" customFormat="1">
      <c r="B43" s="162" t="s">
        <v>154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</row>
    <row r="44" spans="1:41" s="101" customFormat="1" ht="12" customHeight="1">
      <c r="B44" s="164" t="s">
        <v>203</v>
      </c>
      <c r="C44" s="164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</row>
    <row r="45" spans="1:41" s="101" customFormat="1" ht="12" customHeight="1">
      <c r="B45" s="162" t="s">
        <v>155</v>
      </c>
      <c r="C45" s="164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</row>
    <row r="47" spans="1:41">
      <c r="D47">
        <v>4011.5740000000001</v>
      </c>
      <c r="E47" s="184">
        <v>3776.9160000000002</v>
      </c>
      <c r="F47">
        <v>3770.45</v>
      </c>
      <c r="G47" s="179">
        <v>4126.576</v>
      </c>
      <c r="H47">
        <v>4821.3900000000003</v>
      </c>
      <c r="I47" s="179">
        <v>5251.3760000000002</v>
      </c>
      <c r="J47">
        <v>5635.33</v>
      </c>
      <c r="K47">
        <v>6063.57</v>
      </c>
      <c r="L47" s="179">
        <v>6238.9560000000001</v>
      </c>
      <c r="M47" s="179">
        <v>6413.2839999999997</v>
      </c>
      <c r="N47" s="179">
        <v>6395.9560000000001</v>
      </c>
      <c r="O47">
        <v>6290.45</v>
      </c>
      <c r="P47" s="179">
        <v>6139.616</v>
      </c>
      <c r="Q47" s="179">
        <v>6175.5559999999996</v>
      </c>
      <c r="R47" s="179">
        <v>6146.8440000000001</v>
      </c>
      <c r="S47" s="179">
        <v>6216.7560000000003</v>
      </c>
      <c r="T47">
        <v>6325.58</v>
      </c>
      <c r="U47">
        <v>6261.77</v>
      </c>
      <c r="V47" s="179">
        <v>6213.2160000000003</v>
      </c>
      <c r="W47">
        <v>6099.81</v>
      </c>
      <c r="X47" s="179">
        <v>5975.6059999999998</v>
      </c>
      <c r="Y47" s="181">
        <v>5454.2039999999997</v>
      </c>
      <c r="Z47" s="179">
        <v>4830.3159999999998</v>
      </c>
      <c r="AA47">
        <v>4351.6899999999996</v>
      </c>
    </row>
    <row r="48" spans="1:41">
      <c r="D48" t="b">
        <f>D42=D47</f>
        <v>1</v>
      </c>
      <c r="E48" t="b">
        <f>E42=E47</f>
        <v>1</v>
      </c>
      <c r="F48" t="b">
        <f t="shared" ref="F48:AA48" si="4">F42=F47</f>
        <v>1</v>
      </c>
      <c r="G48" t="b">
        <f t="shared" si="4"/>
        <v>1</v>
      </c>
      <c r="H48" t="b">
        <f t="shared" si="4"/>
        <v>1</v>
      </c>
      <c r="I48" t="b">
        <f t="shared" si="4"/>
        <v>1</v>
      </c>
      <c r="J48" t="b">
        <f t="shared" si="4"/>
        <v>1</v>
      </c>
      <c r="K48" t="b">
        <f t="shared" si="4"/>
        <v>1</v>
      </c>
      <c r="L48" t="b">
        <f t="shared" si="4"/>
        <v>1</v>
      </c>
      <c r="M48" t="b">
        <f t="shared" si="4"/>
        <v>1</v>
      </c>
      <c r="N48" t="b">
        <f t="shared" si="4"/>
        <v>1</v>
      </c>
      <c r="O48" t="b">
        <f t="shared" si="4"/>
        <v>1</v>
      </c>
      <c r="P48" t="b">
        <f t="shared" si="4"/>
        <v>1</v>
      </c>
      <c r="Q48" t="b">
        <f t="shared" si="4"/>
        <v>1</v>
      </c>
      <c r="R48" t="b">
        <f t="shared" si="4"/>
        <v>1</v>
      </c>
      <c r="S48" t="b">
        <f t="shared" si="4"/>
        <v>1</v>
      </c>
      <c r="T48" t="b">
        <f t="shared" si="4"/>
        <v>1</v>
      </c>
      <c r="U48" t="b">
        <f t="shared" si="4"/>
        <v>1</v>
      </c>
      <c r="V48" t="b">
        <f t="shared" si="4"/>
        <v>1</v>
      </c>
      <c r="W48" t="b">
        <f t="shared" si="4"/>
        <v>1</v>
      </c>
      <c r="X48" t="b">
        <f t="shared" si="4"/>
        <v>1</v>
      </c>
      <c r="Y48" t="b">
        <f t="shared" si="4"/>
        <v>1</v>
      </c>
      <c r="Z48" t="b">
        <f>Z42=Z47</f>
        <v>1</v>
      </c>
      <c r="AA48" t="b">
        <f t="shared" si="4"/>
        <v>1</v>
      </c>
    </row>
  </sheetData>
  <mergeCells count="7">
    <mergeCell ref="A4:AC4"/>
    <mergeCell ref="A7:A8"/>
    <mergeCell ref="B7:B8"/>
    <mergeCell ref="C7:C8"/>
    <mergeCell ref="D7:AA7"/>
    <mergeCell ref="AB7:AB8"/>
    <mergeCell ref="AC7:AC8"/>
  </mergeCells>
  <pageMargins left="0.39370078740157483" right="0.39370078740157483" top="0.39370078740157483" bottom="0.39370078740157483" header="0.51181102362204722" footer="0.51181102362204722"/>
  <pageSetup paperSize="9" scale="3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6"/>
  <sheetViews>
    <sheetView zoomScale="80" zoomScaleNormal="80" workbookViewId="0">
      <selection activeCell="V16" sqref="V16"/>
    </sheetView>
  </sheetViews>
  <sheetFormatPr defaultRowHeight="12.75"/>
  <cols>
    <col min="1" max="1" width="4.5703125" customWidth="1"/>
    <col min="2" max="2" width="14.28515625" customWidth="1"/>
    <col min="3" max="3" width="20" customWidth="1"/>
    <col min="4" max="4" width="8.5703125" customWidth="1"/>
    <col min="5" max="5" width="17.42578125" customWidth="1"/>
    <col min="6" max="6" width="20.140625" customWidth="1"/>
    <col min="7" max="7" width="19.140625" customWidth="1"/>
    <col min="9" max="9" width="19.7109375" customWidth="1"/>
    <col min="14" max="14" width="11.42578125" customWidth="1"/>
    <col min="257" max="257" width="4.5703125" customWidth="1"/>
    <col min="258" max="258" width="14.28515625" customWidth="1"/>
    <col min="259" max="259" width="20" customWidth="1"/>
    <col min="260" max="260" width="8.5703125" customWidth="1"/>
    <col min="261" max="261" width="17.42578125" customWidth="1"/>
    <col min="262" max="262" width="20.140625" customWidth="1"/>
    <col min="263" max="263" width="19.140625" customWidth="1"/>
    <col min="265" max="265" width="19.7109375" customWidth="1"/>
    <col min="270" max="270" width="11.42578125" customWidth="1"/>
    <col min="513" max="513" width="4.5703125" customWidth="1"/>
    <col min="514" max="514" width="14.28515625" customWidth="1"/>
    <col min="515" max="515" width="20" customWidth="1"/>
    <col min="516" max="516" width="8.5703125" customWidth="1"/>
    <col min="517" max="517" width="17.42578125" customWidth="1"/>
    <col min="518" max="518" width="20.140625" customWidth="1"/>
    <col min="519" max="519" width="19.140625" customWidth="1"/>
    <col min="521" max="521" width="19.7109375" customWidth="1"/>
    <col min="526" max="526" width="11.42578125" customWidth="1"/>
    <col min="769" max="769" width="4.5703125" customWidth="1"/>
    <col min="770" max="770" width="14.28515625" customWidth="1"/>
    <col min="771" max="771" width="20" customWidth="1"/>
    <col min="772" max="772" width="8.5703125" customWidth="1"/>
    <col min="773" max="773" width="17.42578125" customWidth="1"/>
    <col min="774" max="774" width="20.140625" customWidth="1"/>
    <col min="775" max="775" width="19.140625" customWidth="1"/>
    <col min="777" max="777" width="19.7109375" customWidth="1"/>
    <col min="782" max="782" width="11.42578125" customWidth="1"/>
    <col min="1025" max="1025" width="4.5703125" customWidth="1"/>
    <col min="1026" max="1026" width="14.28515625" customWidth="1"/>
    <col min="1027" max="1027" width="20" customWidth="1"/>
    <col min="1028" max="1028" width="8.5703125" customWidth="1"/>
    <col min="1029" max="1029" width="17.42578125" customWidth="1"/>
    <col min="1030" max="1030" width="20.140625" customWidth="1"/>
    <col min="1031" max="1031" width="19.140625" customWidth="1"/>
    <col min="1033" max="1033" width="19.7109375" customWidth="1"/>
    <col min="1038" max="1038" width="11.42578125" customWidth="1"/>
    <col min="1281" max="1281" width="4.5703125" customWidth="1"/>
    <col min="1282" max="1282" width="14.28515625" customWidth="1"/>
    <col min="1283" max="1283" width="20" customWidth="1"/>
    <col min="1284" max="1284" width="8.5703125" customWidth="1"/>
    <col min="1285" max="1285" width="17.42578125" customWidth="1"/>
    <col min="1286" max="1286" width="20.140625" customWidth="1"/>
    <col min="1287" max="1287" width="19.140625" customWidth="1"/>
    <col min="1289" max="1289" width="19.7109375" customWidth="1"/>
    <col min="1294" max="1294" width="11.42578125" customWidth="1"/>
    <col min="1537" max="1537" width="4.5703125" customWidth="1"/>
    <col min="1538" max="1538" width="14.28515625" customWidth="1"/>
    <col min="1539" max="1539" width="20" customWidth="1"/>
    <col min="1540" max="1540" width="8.5703125" customWidth="1"/>
    <col min="1541" max="1541" width="17.42578125" customWidth="1"/>
    <col min="1542" max="1542" width="20.140625" customWidth="1"/>
    <col min="1543" max="1543" width="19.140625" customWidth="1"/>
    <col min="1545" max="1545" width="19.7109375" customWidth="1"/>
    <col min="1550" max="1550" width="11.42578125" customWidth="1"/>
    <col min="1793" max="1793" width="4.5703125" customWidth="1"/>
    <col min="1794" max="1794" width="14.28515625" customWidth="1"/>
    <col min="1795" max="1795" width="20" customWidth="1"/>
    <col min="1796" max="1796" width="8.5703125" customWidth="1"/>
    <col min="1797" max="1797" width="17.42578125" customWidth="1"/>
    <col min="1798" max="1798" width="20.140625" customWidth="1"/>
    <col min="1799" max="1799" width="19.140625" customWidth="1"/>
    <col min="1801" max="1801" width="19.7109375" customWidth="1"/>
    <col min="1806" max="1806" width="11.42578125" customWidth="1"/>
    <col min="2049" max="2049" width="4.5703125" customWidth="1"/>
    <col min="2050" max="2050" width="14.28515625" customWidth="1"/>
    <col min="2051" max="2051" width="20" customWidth="1"/>
    <col min="2052" max="2052" width="8.5703125" customWidth="1"/>
    <col min="2053" max="2053" width="17.42578125" customWidth="1"/>
    <col min="2054" max="2054" width="20.140625" customWidth="1"/>
    <col min="2055" max="2055" width="19.140625" customWidth="1"/>
    <col min="2057" max="2057" width="19.7109375" customWidth="1"/>
    <col min="2062" max="2062" width="11.42578125" customWidth="1"/>
    <col min="2305" max="2305" width="4.5703125" customWidth="1"/>
    <col min="2306" max="2306" width="14.28515625" customWidth="1"/>
    <col min="2307" max="2307" width="20" customWidth="1"/>
    <col min="2308" max="2308" width="8.5703125" customWidth="1"/>
    <col min="2309" max="2309" width="17.42578125" customWidth="1"/>
    <col min="2310" max="2310" width="20.140625" customWidth="1"/>
    <col min="2311" max="2311" width="19.140625" customWidth="1"/>
    <col min="2313" max="2313" width="19.7109375" customWidth="1"/>
    <col min="2318" max="2318" width="11.42578125" customWidth="1"/>
    <col min="2561" max="2561" width="4.5703125" customWidth="1"/>
    <col min="2562" max="2562" width="14.28515625" customWidth="1"/>
    <col min="2563" max="2563" width="20" customWidth="1"/>
    <col min="2564" max="2564" width="8.5703125" customWidth="1"/>
    <col min="2565" max="2565" width="17.42578125" customWidth="1"/>
    <col min="2566" max="2566" width="20.140625" customWidth="1"/>
    <col min="2567" max="2567" width="19.140625" customWidth="1"/>
    <col min="2569" max="2569" width="19.7109375" customWidth="1"/>
    <col min="2574" max="2574" width="11.42578125" customWidth="1"/>
    <col min="2817" max="2817" width="4.5703125" customWidth="1"/>
    <col min="2818" max="2818" width="14.28515625" customWidth="1"/>
    <col min="2819" max="2819" width="20" customWidth="1"/>
    <col min="2820" max="2820" width="8.5703125" customWidth="1"/>
    <col min="2821" max="2821" width="17.42578125" customWidth="1"/>
    <col min="2822" max="2822" width="20.140625" customWidth="1"/>
    <col min="2823" max="2823" width="19.140625" customWidth="1"/>
    <col min="2825" max="2825" width="19.7109375" customWidth="1"/>
    <col min="2830" max="2830" width="11.42578125" customWidth="1"/>
    <col min="3073" max="3073" width="4.5703125" customWidth="1"/>
    <col min="3074" max="3074" width="14.28515625" customWidth="1"/>
    <col min="3075" max="3075" width="20" customWidth="1"/>
    <col min="3076" max="3076" width="8.5703125" customWidth="1"/>
    <col min="3077" max="3077" width="17.42578125" customWidth="1"/>
    <col min="3078" max="3078" width="20.140625" customWidth="1"/>
    <col min="3079" max="3079" width="19.140625" customWidth="1"/>
    <col min="3081" max="3081" width="19.7109375" customWidth="1"/>
    <col min="3086" max="3086" width="11.42578125" customWidth="1"/>
    <col min="3329" max="3329" width="4.5703125" customWidth="1"/>
    <col min="3330" max="3330" width="14.28515625" customWidth="1"/>
    <col min="3331" max="3331" width="20" customWidth="1"/>
    <col min="3332" max="3332" width="8.5703125" customWidth="1"/>
    <col min="3333" max="3333" width="17.42578125" customWidth="1"/>
    <col min="3334" max="3334" width="20.140625" customWidth="1"/>
    <col min="3335" max="3335" width="19.140625" customWidth="1"/>
    <col min="3337" max="3337" width="19.7109375" customWidth="1"/>
    <col min="3342" max="3342" width="11.42578125" customWidth="1"/>
    <col min="3585" max="3585" width="4.5703125" customWidth="1"/>
    <col min="3586" max="3586" width="14.28515625" customWidth="1"/>
    <col min="3587" max="3587" width="20" customWidth="1"/>
    <col min="3588" max="3588" width="8.5703125" customWidth="1"/>
    <col min="3589" max="3589" width="17.42578125" customWidth="1"/>
    <col min="3590" max="3590" width="20.140625" customWidth="1"/>
    <col min="3591" max="3591" width="19.140625" customWidth="1"/>
    <col min="3593" max="3593" width="19.7109375" customWidth="1"/>
    <col min="3598" max="3598" width="11.42578125" customWidth="1"/>
    <col min="3841" max="3841" width="4.5703125" customWidth="1"/>
    <col min="3842" max="3842" width="14.28515625" customWidth="1"/>
    <col min="3843" max="3843" width="20" customWidth="1"/>
    <col min="3844" max="3844" width="8.5703125" customWidth="1"/>
    <col min="3845" max="3845" width="17.42578125" customWidth="1"/>
    <col min="3846" max="3846" width="20.140625" customWidth="1"/>
    <col min="3847" max="3847" width="19.140625" customWidth="1"/>
    <col min="3849" max="3849" width="19.7109375" customWidth="1"/>
    <col min="3854" max="3854" width="11.42578125" customWidth="1"/>
    <col min="4097" max="4097" width="4.5703125" customWidth="1"/>
    <col min="4098" max="4098" width="14.28515625" customWidth="1"/>
    <col min="4099" max="4099" width="20" customWidth="1"/>
    <col min="4100" max="4100" width="8.5703125" customWidth="1"/>
    <col min="4101" max="4101" width="17.42578125" customWidth="1"/>
    <col min="4102" max="4102" width="20.140625" customWidth="1"/>
    <col min="4103" max="4103" width="19.140625" customWidth="1"/>
    <col min="4105" max="4105" width="19.7109375" customWidth="1"/>
    <col min="4110" max="4110" width="11.42578125" customWidth="1"/>
    <col min="4353" max="4353" width="4.5703125" customWidth="1"/>
    <col min="4354" max="4354" width="14.28515625" customWidth="1"/>
    <col min="4355" max="4355" width="20" customWidth="1"/>
    <col min="4356" max="4356" width="8.5703125" customWidth="1"/>
    <col min="4357" max="4357" width="17.42578125" customWidth="1"/>
    <col min="4358" max="4358" width="20.140625" customWidth="1"/>
    <col min="4359" max="4359" width="19.140625" customWidth="1"/>
    <col min="4361" max="4361" width="19.7109375" customWidth="1"/>
    <col min="4366" max="4366" width="11.42578125" customWidth="1"/>
    <col min="4609" max="4609" width="4.5703125" customWidth="1"/>
    <col min="4610" max="4610" width="14.28515625" customWidth="1"/>
    <col min="4611" max="4611" width="20" customWidth="1"/>
    <col min="4612" max="4612" width="8.5703125" customWidth="1"/>
    <col min="4613" max="4613" width="17.42578125" customWidth="1"/>
    <col min="4614" max="4614" width="20.140625" customWidth="1"/>
    <col min="4615" max="4615" width="19.140625" customWidth="1"/>
    <col min="4617" max="4617" width="19.7109375" customWidth="1"/>
    <col min="4622" max="4622" width="11.42578125" customWidth="1"/>
    <col min="4865" max="4865" width="4.5703125" customWidth="1"/>
    <col min="4866" max="4866" width="14.28515625" customWidth="1"/>
    <col min="4867" max="4867" width="20" customWidth="1"/>
    <col min="4868" max="4868" width="8.5703125" customWidth="1"/>
    <col min="4869" max="4869" width="17.42578125" customWidth="1"/>
    <col min="4870" max="4870" width="20.140625" customWidth="1"/>
    <col min="4871" max="4871" width="19.140625" customWidth="1"/>
    <col min="4873" max="4873" width="19.7109375" customWidth="1"/>
    <col min="4878" max="4878" width="11.42578125" customWidth="1"/>
    <col min="5121" max="5121" width="4.5703125" customWidth="1"/>
    <col min="5122" max="5122" width="14.28515625" customWidth="1"/>
    <col min="5123" max="5123" width="20" customWidth="1"/>
    <col min="5124" max="5124" width="8.5703125" customWidth="1"/>
    <col min="5125" max="5125" width="17.42578125" customWidth="1"/>
    <col min="5126" max="5126" width="20.140625" customWidth="1"/>
    <col min="5127" max="5127" width="19.140625" customWidth="1"/>
    <col min="5129" max="5129" width="19.7109375" customWidth="1"/>
    <col min="5134" max="5134" width="11.42578125" customWidth="1"/>
    <col min="5377" max="5377" width="4.5703125" customWidth="1"/>
    <col min="5378" max="5378" width="14.28515625" customWidth="1"/>
    <col min="5379" max="5379" width="20" customWidth="1"/>
    <col min="5380" max="5380" width="8.5703125" customWidth="1"/>
    <col min="5381" max="5381" width="17.42578125" customWidth="1"/>
    <col min="5382" max="5382" width="20.140625" customWidth="1"/>
    <col min="5383" max="5383" width="19.140625" customWidth="1"/>
    <col min="5385" max="5385" width="19.7109375" customWidth="1"/>
    <col min="5390" max="5390" width="11.42578125" customWidth="1"/>
    <col min="5633" max="5633" width="4.5703125" customWidth="1"/>
    <col min="5634" max="5634" width="14.28515625" customWidth="1"/>
    <col min="5635" max="5635" width="20" customWidth="1"/>
    <col min="5636" max="5636" width="8.5703125" customWidth="1"/>
    <col min="5637" max="5637" width="17.42578125" customWidth="1"/>
    <col min="5638" max="5638" width="20.140625" customWidth="1"/>
    <col min="5639" max="5639" width="19.140625" customWidth="1"/>
    <col min="5641" max="5641" width="19.7109375" customWidth="1"/>
    <col min="5646" max="5646" width="11.42578125" customWidth="1"/>
    <col min="5889" max="5889" width="4.5703125" customWidth="1"/>
    <col min="5890" max="5890" width="14.28515625" customWidth="1"/>
    <col min="5891" max="5891" width="20" customWidth="1"/>
    <col min="5892" max="5892" width="8.5703125" customWidth="1"/>
    <col min="5893" max="5893" width="17.42578125" customWidth="1"/>
    <col min="5894" max="5894" width="20.140625" customWidth="1"/>
    <col min="5895" max="5895" width="19.140625" customWidth="1"/>
    <col min="5897" max="5897" width="19.7109375" customWidth="1"/>
    <col min="5902" max="5902" width="11.42578125" customWidth="1"/>
    <col min="6145" max="6145" width="4.5703125" customWidth="1"/>
    <col min="6146" max="6146" width="14.28515625" customWidth="1"/>
    <col min="6147" max="6147" width="20" customWidth="1"/>
    <col min="6148" max="6148" width="8.5703125" customWidth="1"/>
    <col min="6149" max="6149" width="17.42578125" customWidth="1"/>
    <col min="6150" max="6150" width="20.140625" customWidth="1"/>
    <col min="6151" max="6151" width="19.140625" customWidth="1"/>
    <col min="6153" max="6153" width="19.7109375" customWidth="1"/>
    <col min="6158" max="6158" width="11.42578125" customWidth="1"/>
    <col min="6401" max="6401" width="4.5703125" customWidth="1"/>
    <col min="6402" max="6402" width="14.28515625" customWidth="1"/>
    <col min="6403" max="6403" width="20" customWidth="1"/>
    <col min="6404" max="6404" width="8.5703125" customWidth="1"/>
    <col min="6405" max="6405" width="17.42578125" customWidth="1"/>
    <col min="6406" max="6406" width="20.140625" customWidth="1"/>
    <col min="6407" max="6407" width="19.140625" customWidth="1"/>
    <col min="6409" max="6409" width="19.7109375" customWidth="1"/>
    <col min="6414" max="6414" width="11.42578125" customWidth="1"/>
    <col min="6657" max="6657" width="4.5703125" customWidth="1"/>
    <col min="6658" max="6658" width="14.28515625" customWidth="1"/>
    <col min="6659" max="6659" width="20" customWidth="1"/>
    <col min="6660" max="6660" width="8.5703125" customWidth="1"/>
    <col min="6661" max="6661" width="17.42578125" customWidth="1"/>
    <col min="6662" max="6662" width="20.140625" customWidth="1"/>
    <col min="6663" max="6663" width="19.140625" customWidth="1"/>
    <col min="6665" max="6665" width="19.7109375" customWidth="1"/>
    <col min="6670" max="6670" width="11.42578125" customWidth="1"/>
    <col min="6913" max="6913" width="4.5703125" customWidth="1"/>
    <col min="6914" max="6914" width="14.28515625" customWidth="1"/>
    <col min="6915" max="6915" width="20" customWidth="1"/>
    <col min="6916" max="6916" width="8.5703125" customWidth="1"/>
    <col min="6917" max="6917" width="17.42578125" customWidth="1"/>
    <col min="6918" max="6918" width="20.140625" customWidth="1"/>
    <col min="6919" max="6919" width="19.140625" customWidth="1"/>
    <col min="6921" max="6921" width="19.7109375" customWidth="1"/>
    <col min="6926" max="6926" width="11.42578125" customWidth="1"/>
    <col min="7169" max="7169" width="4.5703125" customWidth="1"/>
    <col min="7170" max="7170" width="14.28515625" customWidth="1"/>
    <col min="7171" max="7171" width="20" customWidth="1"/>
    <col min="7172" max="7172" width="8.5703125" customWidth="1"/>
    <col min="7173" max="7173" width="17.42578125" customWidth="1"/>
    <col min="7174" max="7174" width="20.140625" customWidth="1"/>
    <col min="7175" max="7175" width="19.140625" customWidth="1"/>
    <col min="7177" max="7177" width="19.7109375" customWidth="1"/>
    <col min="7182" max="7182" width="11.42578125" customWidth="1"/>
    <col min="7425" max="7425" width="4.5703125" customWidth="1"/>
    <col min="7426" max="7426" width="14.28515625" customWidth="1"/>
    <col min="7427" max="7427" width="20" customWidth="1"/>
    <col min="7428" max="7428" width="8.5703125" customWidth="1"/>
    <col min="7429" max="7429" width="17.42578125" customWidth="1"/>
    <col min="7430" max="7430" width="20.140625" customWidth="1"/>
    <col min="7431" max="7431" width="19.140625" customWidth="1"/>
    <col min="7433" max="7433" width="19.7109375" customWidth="1"/>
    <col min="7438" max="7438" width="11.42578125" customWidth="1"/>
    <col min="7681" max="7681" width="4.5703125" customWidth="1"/>
    <col min="7682" max="7682" width="14.28515625" customWidth="1"/>
    <col min="7683" max="7683" width="20" customWidth="1"/>
    <col min="7684" max="7684" width="8.5703125" customWidth="1"/>
    <col min="7685" max="7685" width="17.42578125" customWidth="1"/>
    <col min="7686" max="7686" width="20.140625" customWidth="1"/>
    <col min="7687" max="7687" width="19.140625" customWidth="1"/>
    <col min="7689" max="7689" width="19.7109375" customWidth="1"/>
    <col min="7694" max="7694" width="11.42578125" customWidth="1"/>
    <col min="7937" max="7937" width="4.5703125" customWidth="1"/>
    <col min="7938" max="7938" width="14.28515625" customWidth="1"/>
    <col min="7939" max="7939" width="20" customWidth="1"/>
    <col min="7940" max="7940" width="8.5703125" customWidth="1"/>
    <col min="7941" max="7941" width="17.42578125" customWidth="1"/>
    <col min="7942" max="7942" width="20.140625" customWidth="1"/>
    <col min="7943" max="7943" width="19.140625" customWidth="1"/>
    <col min="7945" max="7945" width="19.7109375" customWidth="1"/>
    <col min="7950" max="7950" width="11.42578125" customWidth="1"/>
    <col min="8193" max="8193" width="4.5703125" customWidth="1"/>
    <col min="8194" max="8194" width="14.28515625" customWidth="1"/>
    <col min="8195" max="8195" width="20" customWidth="1"/>
    <col min="8196" max="8196" width="8.5703125" customWidth="1"/>
    <col min="8197" max="8197" width="17.42578125" customWidth="1"/>
    <col min="8198" max="8198" width="20.140625" customWidth="1"/>
    <col min="8199" max="8199" width="19.140625" customWidth="1"/>
    <col min="8201" max="8201" width="19.7109375" customWidth="1"/>
    <col min="8206" max="8206" width="11.42578125" customWidth="1"/>
    <col min="8449" max="8449" width="4.5703125" customWidth="1"/>
    <col min="8450" max="8450" width="14.28515625" customWidth="1"/>
    <col min="8451" max="8451" width="20" customWidth="1"/>
    <col min="8452" max="8452" width="8.5703125" customWidth="1"/>
    <col min="8453" max="8453" width="17.42578125" customWidth="1"/>
    <col min="8454" max="8454" width="20.140625" customWidth="1"/>
    <col min="8455" max="8455" width="19.140625" customWidth="1"/>
    <col min="8457" max="8457" width="19.7109375" customWidth="1"/>
    <col min="8462" max="8462" width="11.42578125" customWidth="1"/>
    <col min="8705" max="8705" width="4.5703125" customWidth="1"/>
    <col min="8706" max="8706" width="14.28515625" customWidth="1"/>
    <col min="8707" max="8707" width="20" customWidth="1"/>
    <col min="8708" max="8708" width="8.5703125" customWidth="1"/>
    <col min="8709" max="8709" width="17.42578125" customWidth="1"/>
    <col min="8710" max="8710" width="20.140625" customWidth="1"/>
    <col min="8711" max="8711" width="19.140625" customWidth="1"/>
    <col min="8713" max="8713" width="19.7109375" customWidth="1"/>
    <col min="8718" max="8718" width="11.42578125" customWidth="1"/>
    <col min="8961" max="8961" width="4.5703125" customWidth="1"/>
    <col min="8962" max="8962" width="14.28515625" customWidth="1"/>
    <col min="8963" max="8963" width="20" customWidth="1"/>
    <col min="8964" max="8964" width="8.5703125" customWidth="1"/>
    <col min="8965" max="8965" width="17.42578125" customWidth="1"/>
    <col min="8966" max="8966" width="20.140625" customWidth="1"/>
    <col min="8967" max="8967" width="19.140625" customWidth="1"/>
    <col min="8969" max="8969" width="19.7109375" customWidth="1"/>
    <col min="8974" max="8974" width="11.42578125" customWidth="1"/>
    <col min="9217" max="9217" width="4.5703125" customWidth="1"/>
    <col min="9218" max="9218" width="14.28515625" customWidth="1"/>
    <col min="9219" max="9219" width="20" customWidth="1"/>
    <col min="9220" max="9220" width="8.5703125" customWidth="1"/>
    <col min="9221" max="9221" width="17.42578125" customWidth="1"/>
    <col min="9222" max="9222" width="20.140625" customWidth="1"/>
    <col min="9223" max="9223" width="19.140625" customWidth="1"/>
    <col min="9225" max="9225" width="19.7109375" customWidth="1"/>
    <col min="9230" max="9230" width="11.42578125" customWidth="1"/>
    <col min="9473" max="9473" width="4.5703125" customWidth="1"/>
    <col min="9474" max="9474" width="14.28515625" customWidth="1"/>
    <col min="9475" max="9475" width="20" customWidth="1"/>
    <col min="9476" max="9476" width="8.5703125" customWidth="1"/>
    <col min="9477" max="9477" width="17.42578125" customWidth="1"/>
    <col min="9478" max="9478" width="20.140625" customWidth="1"/>
    <col min="9479" max="9479" width="19.140625" customWidth="1"/>
    <col min="9481" max="9481" width="19.7109375" customWidth="1"/>
    <col min="9486" max="9486" width="11.42578125" customWidth="1"/>
    <col min="9729" max="9729" width="4.5703125" customWidth="1"/>
    <col min="9730" max="9730" width="14.28515625" customWidth="1"/>
    <col min="9731" max="9731" width="20" customWidth="1"/>
    <col min="9732" max="9732" width="8.5703125" customWidth="1"/>
    <col min="9733" max="9733" width="17.42578125" customWidth="1"/>
    <col min="9734" max="9734" width="20.140625" customWidth="1"/>
    <col min="9735" max="9735" width="19.140625" customWidth="1"/>
    <col min="9737" max="9737" width="19.7109375" customWidth="1"/>
    <col min="9742" max="9742" width="11.42578125" customWidth="1"/>
    <col min="9985" max="9985" width="4.5703125" customWidth="1"/>
    <col min="9986" max="9986" width="14.28515625" customWidth="1"/>
    <col min="9987" max="9987" width="20" customWidth="1"/>
    <col min="9988" max="9988" width="8.5703125" customWidth="1"/>
    <col min="9989" max="9989" width="17.42578125" customWidth="1"/>
    <col min="9990" max="9990" width="20.140625" customWidth="1"/>
    <col min="9991" max="9991" width="19.140625" customWidth="1"/>
    <col min="9993" max="9993" width="19.7109375" customWidth="1"/>
    <col min="9998" max="9998" width="11.42578125" customWidth="1"/>
    <col min="10241" max="10241" width="4.5703125" customWidth="1"/>
    <col min="10242" max="10242" width="14.28515625" customWidth="1"/>
    <col min="10243" max="10243" width="20" customWidth="1"/>
    <col min="10244" max="10244" width="8.5703125" customWidth="1"/>
    <col min="10245" max="10245" width="17.42578125" customWidth="1"/>
    <col min="10246" max="10246" width="20.140625" customWidth="1"/>
    <col min="10247" max="10247" width="19.140625" customWidth="1"/>
    <col min="10249" max="10249" width="19.7109375" customWidth="1"/>
    <col min="10254" max="10254" width="11.42578125" customWidth="1"/>
    <col min="10497" max="10497" width="4.5703125" customWidth="1"/>
    <col min="10498" max="10498" width="14.28515625" customWidth="1"/>
    <col min="10499" max="10499" width="20" customWidth="1"/>
    <col min="10500" max="10500" width="8.5703125" customWidth="1"/>
    <col min="10501" max="10501" width="17.42578125" customWidth="1"/>
    <col min="10502" max="10502" width="20.140625" customWidth="1"/>
    <col min="10503" max="10503" width="19.140625" customWidth="1"/>
    <col min="10505" max="10505" width="19.7109375" customWidth="1"/>
    <col min="10510" max="10510" width="11.42578125" customWidth="1"/>
    <col min="10753" max="10753" width="4.5703125" customWidth="1"/>
    <col min="10754" max="10754" width="14.28515625" customWidth="1"/>
    <col min="10755" max="10755" width="20" customWidth="1"/>
    <col min="10756" max="10756" width="8.5703125" customWidth="1"/>
    <col min="10757" max="10757" width="17.42578125" customWidth="1"/>
    <col min="10758" max="10758" width="20.140625" customWidth="1"/>
    <col min="10759" max="10759" width="19.140625" customWidth="1"/>
    <col min="10761" max="10761" width="19.7109375" customWidth="1"/>
    <col min="10766" max="10766" width="11.42578125" customWidth="1"/>
    <col min="11009" max="11009" width="4.5703125" customWidth="1"/>
    <col min="11010" max="11010" width="14.28515625" customWidth="1"/>
    <col min="11011" max="11011" width="20" customWidth="1"/>
    <col min="11012" max="11012" width="8.5703125" customWidth="1"/>
    <col min="11013" max="11013" width="17.42578125" customWidth="1"/>
    <col min="11014" max="11014" width="20.140625" customWidth="1"/>
    <col min="11015" max="11015" width="19.140625" customWidth="1"/>
    <col min="11017" max="11017" width="19.7109375" customWidth="1"/>
    <col min="11022" max="11022" width="11.42578125" customWidth="1"/>
    <col min="11265" max="11265" width="4.5703125" customWidth="1"/>
    <col min="11266" max="11266" width="14.28515625" customWidth="1"/>
    <col min="11267" max="11267" width="20" customWidth="1"/>
    <col min="11268" max="11268" width="8.5703125" customWidth="1"/>
    <col min="11269" max="11269" width="17.42578125" customWidth="1"/>
    <col min="11270" max="11270" width="20.140625" customWidth="1"/>
    <col min="11271" max="11271" width="19.140625" customWidth="1"/>
    <col min="11273" max="11273" width="19.7109375" customWidth="1"/>
    <col min="11278" max="11278" width="11.42578125" customWidth="1"/>
    <col min="11521" max="11521" width="4.5703125" customWidth="1"/>
    <col min="11522" max="11522" width="14.28515625" customWidth="1"/>
    <col min="11523" max="11523" width="20" customWidth="1"/>
    <col min="11524" max="11524" width="8.5703125" customWidth="1"/>
    <col min="11525" max="11525" width="17.42578125" customWidth="1"/>
    <col min="11526" max="11526" width="20.140625" customWidth="1"/>
    <col min="11527" max="11527" width="19.140625" customWidth="1"/>
    <col min="11529" max="11529" width="19.7109375" customWidth="1"/>
    <col min="11534" max="11534" width="11.42578125" customWidth="1"/>
    <col min="11777" max="11777" width="4.5703125" customWidth="1"/>
    <col min="11778" max="11778" width="14.28515625" customWidth="1"/>
    <col min="11779" max="11779" width="20" customWidth="1"/>
    <col min="11780" max="11780" width="8.5703125" customWidth="1"/>
    <col min="11781" max="11781" width="17.42578125" customWidth="1"/>
    <col min="11782" max="11782" width="20.140625" customWidth="1"/>
    <col min="11783" max="11783" width="19.140625" customWidth="1"/>
    <col min="11785" max="11785" width="19.7109375" customWidth="1"/>
    <col min="11790" max="11790" width="11.42578125" customWidth="1"/>
    <col min="12033" max="12033" width="4.5703125" customWidth="1"/>
    <col min="12034" max="12034" width="14.28515625" customWidth="1"/>
    <col min="12035" max="12035" width="20" customWidth="1"/>
    <col min="12036" max="12036" width="8.5703125" customWidth="1"/>
    <col min="12037" max="12037" width="17.42578125" customWidth="1"/>
    <col min="12038" max="12038" width="20.140625" customWidth="1"/>
    <col min="12039" max="12039" width="19.140625" customWidth="1"/>
    <col min="12041" max="12041" width="19.7109375" customWidth="1"/>
    <col min="12046" max="12046" width="11.42578125" customWidth="1"/>
    <col min="12289" max="12289" width="4.5703125" customWidth="1"/>
    <col min="12290" max="12290" width="14.28515625" customWidth="1"/>
    <col min="12291" max="12291" width="20" customWidth="1"/>
    <col min="12292" max="12292" width="8.5703125" customWidth="1"/>
    <col min="12293" max="12293" width="17.42578125" customWidth="1"/>
    <col min="12294" max="12294" width="20.140625" customWidth="1"/>
    <col min="12295" max="12295" width="19.140625" customWidth="1"/>
    <col min="12297" max="12297" width="19.7109375" customWidth="1"/>
    <col min="12302" max="12302" width="11.42578125" customWidth="1"/>
    <col min="12545" max="12545" width="4.5703125" customWidth="1"/>
    <col min="12546" max="12546" width="14.28515625" customWidth="1"/>
    <col min="12547" max="12547" width="20" customWidth="1"/>
    <col min="12548" max="12548" width="8.5703125" customWidth="1"/>
    <col min="12549" max="12549" width="17.42578125" customWidth="1"/>
    <col min="12550" max="12550" width="20.140625" customWidth="1"/>
    <col min="12551" max="12551" width="19.140625" customWidth="1"/>
    <col min="12553" max="12553" width="19.7109375" customWidth="1"/>
    <col min="12558" max="12558" width="11.42578125" customWidth="1"/>
    <col min="12801" max="12801" width="4.5703125" customWidth="1"/>
    <col min="12802" max="12802" width="14.28515625" customWidth="1"/>
    <col min="12803" max="12803" width="20" customWidth="1"/>
    <col min="12804" max="12804" width="8.5703125" customWidth="1"/>
    <col min="12805" max="12805" width="17.42578125" customWidth="1"/>
    <col min="12806" max="12806" width="20.140625" customWidth="1"/>
    <col min="12807" max="12807" width="19.140625" customWidth="1"/>
    <col min="12809" max="12809" width="19.7109375" customWidth="1"/>
    <col min="12814" max="12814" width="11.42578125" customWidth="1"/>
    <col min="13057" max="13057" width="4.5703125" customWidth="1"/>
    <col min="13058" max="13058" width="14.28515625" customWidth="1"/>
    <col min="13059" max="13059" width="20" customWidth="1"/>
    <col min="13060" max="13060" width="8.5703125" customWidth="1"/>
    <col min="13061" max="13061" width="17.42578125" customWidth="1"/>
    <col min="13062" max="13062" width="20.140625" customWidth="1"/>
    <col min="13063" max="13063" width="19.140625" customWidth="1"/>
    <col min="13065" max="13065" width="19.7109375" customWidth="1"/>
    <col min="13070" max="13070" width="11.42578125" customWidth="1"/>
    <col min="13313" max="13313" width="4.5703125" customWidth="1"/>
    <col min="13314" max="13314" width="14.28515625" customWidth="1"/>
    <col min="13315" max="13315" width="20" customWidth="1"/>
    <col min="13316" max="13316" width="8.5703125" customWidth="1"/>
    <col min="13317" max="13317" width="17.42578125" customWidth="1"/>
    <col min="13318" max="13318" width="20.140625" customWidth="1"/>
    <col min="13319" max="13319" width="19.140625" customWidth="1"/>
    <col min="13321" max="13321" width="19.7109375" customWidth="1"/>
    <col min="13326" max="13326" width="11.42578125" customWidth="1"/>
    <col min="13569" max="13569" width="4.5703125" customWidth="1"/>
    <col min="13570" max="13570" width="14.28515625" customWidth="1"/>
    <col min="13571" max="13571" width="20" customWidth="1"/>
    <col min="13572" max="13572" width="8.5703125" customWidth="1"/>
    <col min="13573" max="13573" width="17.42578125" customWidth="1"/>
    <col min="13574" max="13574" width="20.140625" customWidth="1"/>
    <col min="13575" max="13575" width="19.140625" customWidth="1"/>
    <col min="13577" max="13577" width="19.7109375" customWidth="1"/>
    <col min="13582" max="13582" width="11.42578125" customWidth="1"/>
    <col min="13825" max="13825" width="4.5703125" customWidth="1"/>
    <col min="13826" max="13826" width="14.28515625" customWidth="1"/>
    <col min="13827" max="13827" width="20" customWidth="1"/>
    <col min="13828" max="13828" width="8.5703125" customWidth="1"/>
    <col min="13829" max="13829" width="17.42578125" customWidth="1"/>
    <col min="13830" max="13830" width="20.140625" customWidth="1"/>
    <col min="13831" max="13831" width="19.140625" customWidth="1"/>
    <col min="13833" max="13833" width="19.7109375" customWidth="1"/>
    <col min="13838" max="13838" width="11.42578125" customWidth="1"/>
    <col min="14081" max="14081" width="4.5703125" customWidth="1"/>
    <col min="14082" max="14082" width="14.28515625" customWidth="1"/>
    <col min="14083" max="14083" width="20" customWidth="1"/>
    <col min="14084" max="14084" width="8.5703125" customWidth="1"/>
    <col min="14085" max="14085" width="17.42578125" customWidth="1"/>
    <col min="14086" max="14086" width="20.140625" customWidth="1"/>
    <col min="14087" max="14087" width="19.140625" customWidth="1"/>
    <col min="14089" max="14089" width="19.7109375" customWidth="1"/>
    <col min="14094" max="14094" width="11.42578125" customWidth="1"/>
    <col min="14337" max="14337" width="4.5703125" customWidth="1"/>
    <col min="14338" max="14338" width="14.28515625" customWidth="1"/>
    <col min="14339" max="14339" width="20" customWidth="1"/>
    <col min="14340" max="14340" width="8.5703125" customWidth="1"/>
    <col min="14341" max="14341" width="17.42578125" customWidth="1"/>
    <col min="14342" max="14342" width="20.140625" customWidth="1"/>
    <col min="14343" max="14343" width="19.140625" customWidth="1"/>
    <col min="14345" max="14345" width="19.7109375" customWidth="1"/>
    <col min="14350" max="14350" width="11.42578125" customWidth="1"/>
    <col min="14593" max="14593" width="4.5703125" customWidth="1"/>
    <col min="14594" max="14594" width="14.28515625" customWidth="1"/>
    <col min="14595" max="14595" width="20" customWidth="1"/>
    <col min="14596" max="14596" width="8.5703125" customWidth="1"/>
    <col min="14597" max="14597" width="17.42578125" customWidth="1"/>
    <col min="14598" max="14598" width="20.140625" customWidth="1"/>
    <col min="14599" max="14599" width="19.140625" customWidth="1"/>
    <col min="14601" max="14601" width="19.7109375" customWidth="1"/>
    <col min="14606" max="14606" width="11.42578125" customWidth="1"/>
    <col min="14849" max="14849" width="4.5703125" customWidth="1"/>
    <col min="14850" max="14850" width="14.28515625" customWidth="1"/>
    <col min="14851" max="14851" width="20" customWidth="1"/>
    <col min="14852" max="14852" width="8.5703125" customWidth="1"/>
    <col min="14853" max="14853" width="17.42578125" customWidth="1"/>
    <col min="14854" max="14854" width="20.140625" customWidth="1"/>
    <col min="14855" max="14855" width="19.140625" customWidth="1"/>
    <col min="14857" max="14857" width="19.7109375" customWidth="1"/>
    <col min="14862" max="14862" width="11.42578125" customWidth="1"/>
    <col min="15105" max="15105" width="4.5703125" customWidth="1"/>
    <col min="15106" max="15106" width="14.28515625" customWidth="1"/>
    <col min="15107" max="15107" width="20" customWidth="1"/>
    <col min="15108" max="15108" width="8.5703125" customWidth="1"/>
    <col min="15109" max="15109" width="17.42578125" customWidth="1"/>
    <col min="15110" max="15110" width="20.140625" customWidth="1"/>
    <col min="15111" max="15111" width="19.140625" customWidth="1"/>
    <col min="15113" max="15113" width="19.7109375" customWidth="1"/>
    <col min="15118" max="15118" width="11.42578125" customWidth="1"/>
    <col min="15361" max="15361" width="4.5703125" customWidth="1"/>
    <col min="15362" max="15362" width="14.28515625" customWidth="1"/>
    <col min="15363" max="15363" width="20" customWidth="1"/>
    <col min="15364" max="15364" width="8.5703125" customWidth="1"/>
    <col min="15365" max="15365" width="17.42578125" customWidth="1"/>
    <col min="15366" max="15366" width="20.140625" customWidth="1"/>
    <col min="15367" max="15367" width="19.140625" customWidth="1"/>
    <col min="15369" max="15369" width="19.7109375" customWidth="1"/>
    <col min="15374" max="15374" width="11.42578125" customWidth="1"/>
    <col min="15617" max="15617" width="4.5703125" customWidth="1"/>
    <col min="15618" max="15618" width="14.28515625" customWidth="1"/>
    <col min="15619" max="15619" width="20" customWidth="1"/>
    <col min="15620" max="15620" width="8.5703125" customWidth="1"/>
    <col min="15621" max="15621" width="17.42578125" customWidth="1"/>
    <col min="15622" max="15622" width="20.140625" customWidth="1"/>
    <col min="15623" max="15623" width="19.140625" customWidth="1"/>
    <col min="15625" max="15625" width="19.7109375" customWidth="1"/>
    <col min="15630" max="15630" width="11.42578125" customWidth="1"/>
    <col min="15873" max="15873" width="4.5703125" customWidth="1"/>
    <col min="15874" max="15874" width="14.28515625" customWidth="1"/>
    <col min="15875" max="15875" width="20" customWidth="1"/>
    <col min="15876" max="15876" width="8.5703125" customWidth="1"/>
    <col min="15877" max="15877" width="17.42578125" customWidth="1"/>
    <col min="15878" max="15878" width="20.140625" customWidth="1"/>
    <col min="15879" max="15879" width="19.140625" customWidth="1"/>
    <col min="15881" max="15881" width="19.7109375" customWidth="1"/>
    <col min="15886" max="15886" width="11.42578125" customWidth="1"/>
    <col min="16129" max="16129" width="4.5703125" customWidth="1"/>
    <col min="16130" max="16130" width="14.28515625" customWidth="1"/>
    <col min="16131" max="16131" width="20" customWidth="1"/>
    <col min="16132" max="16132" width="8.5703125" customWidth="1"/>
    <col min="16133" max="16133" width="17.42578125" customWidth="1"/>
    <col min="16134" max="16134" width="20.140625" customWidth="1"/>
    <col min="16135" max="16135" width="19.140625" customWidth="1"/>
    <col min="16137" max="16137" width="19.7109375" customWidth="1"/>
    <col min="16142" max="16142" width="11.42578125" customWidth="1"/>
  </cols>
  <sheetData>
    <row r="1" spans="1:16" s="42" customFormat="1" ht="27" customHeight="1">
      <c r="B1" s="42" t="s">
        <v>110</v>
      </c>
    </row>
    <row r="2" spans="1:16">
      <c r="A2" s="265" t="s">
        <v>73</v>
      </c>
      <c r="B2" s="264" t="s">
        <v>74</v>
      </c>
      <c r="C2" s="264" t="s">
        <v>75</v>
      </c>
      <c r="D2" s="264" t="s">
        <v>106</v>
      </c>
      <c r="E2" s="264" t="s">
        <v>109</v>
      </c>
      <c r="F2" s="264" t="s">
        <v>108</v>
      </c>
      <c r="G2" s="265" t="s">
        <v>76</v>
      </c>
      <c r="H2" s="265"/>
      <c r="I2" s="265"/>
      <c r="J2" s="265" t="s">
        <v>77</v>
      </c>
      <c r="K2" s="265"/>
      <c r="L2" s="265"/>
      <c r="M2" s="265"/>
      <c r="N2" s="266" t="s">
        <v>78</v>
      </c>
      <c r="O2" s="266" t="s">
        <v>79</v>
      </c>
      <c r="P2" s="266" t="s">
        <v>80</v>
      </c>
    </row>
    <row r="3" spans="1:16">
      <c r="A3" s="265"/>
      <c r="B3" s="264"/>
      <c r="C3" s="264"/>
      <c r="D3" s="264"/>
      <c r="E3" s="264"/>
      <c r="F3" s="264"/>
      <c r="G3" s="265" t="s">
        <v>81</v>
      </c>
      <c r="H3" s="265"/>
      <c r="I3" s="265"/>
      <c r="J3" s="265" t="s">
        <v>81</v>
      </c>
      <c r="K3" s="265"/>
      <c r="L3" s="265"/>
      <c r="M3" s="265"/>
      <c r="N3" s="267"/>
      <c r="O3" s="267"/>
      <c r="P3" s="267"/>
    </row>
    <row r="4" spans="1:16">
      <c r="A4" s="265"/>
      <c r="B4" s="264"/>
      <c r="C4" s="264"/>
      <c r="D4" s="264"/>
      <c r="E4" s="264"/>
      <c r="F4" s="264"/>
      <c r="G4" s="264" t="s">
        <v>82</v>
      </c>
      <c r="H4" s="264" t="s">
        <v>106</v>
      </c>
      <c r="I4" s="264" t="s">
        <v>83</v>
      </c>
      <c r="J4" s="264" t="s">
        <v>84</v>
      </c>
      <c r="K4" s="264" t="s">
        <v>106</v>
      </c>
      <c r="L4" s="264" t="s">
        <v>85</v>
      </c>
      <c r="M4" s="264" t="s">
        <v>86</v>
      </c>
      <c r="N4" s="267"/>
      <c r="O4" s="267"/>
      <c r="P4" s="267"/>
    </row>
    <row r="5" spans="1:16">
      <c r="A5" s="265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7"/>
      <c r="O5" s="267"/>
      <c r="P5" s="267"/>
    </row>
    <row r="6" spans="1:16">
      <c r="A6" s="265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7"/>
      <c r="O6" s="267"/>
      <c r="P6" s="267"/>
    </row>
    <row r="7" spans="1:16">
      <c r="A7" s="265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7"/>
      <c r="O7" s="267"/>
      <c r="P7" s="267"/>
    </row>
    <row r="8" spans="1:16">
      <c r="A8" s="265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7"/>
      <c r="O8" s="267"/>
      <c r="P8" s="267"/>
    </row>
    <row r="9" spans="1:16">
      <c r="A9" s="265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7"/>
      <c r="O9" s="267"/>
      <c r="P9" s="267"/>
    </row>
    <row r="10" spans="1:16">
      <c r="A10" s="265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7"/>
      <c r="O10" s="267"/>
      <c r="P10" s="267"/>
    </row>
    <row r="11" spans="1:16">
      <c r="A11" s="265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7"/>
      <c r="O11" s="267"/>
      <c r="P11" s="267"/>
    </row>
    <row r="12" spans="1:16">
      <c r="A12" s="265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7"/>
      <c r="O12" s="267"/>
      <c r="P12" s="267"/>
    </row>
    <row r="13" spans="1:16">
      <c r="A13" s="265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7"/>
      <c r="O13" s="267"/>
      <c r="P13" s="267"/>
    </row>
    <row r="14" spans="1:16">
      <c r="A14" s="265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7"/>
      <c r="O14" s="267"/>
      <c r="P14" s="267"/>
    </row>
    <row r="15" spans="1:16">
      <c r="A15" s="265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7"/>
      <c r="O15" s="267"/>
      <c r="P15" s="267"/>
    </row>
    <row r="16" spans="1:16">
      <c r="A16" s="265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8"/>
      <c r="O16" s="268"/>
      <c r="P16" s="268"/>
    </row>
    <row r="17" spans="1:16">
      <c r="A17" s="64">
        <v>1</v>
      </c>
      <c r="B17" s="64">
        <v>2</v>
      </c>
      <c r="C17" s="64">
        <v>3</v>
      </c>
      <c r="D17" s="64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  <c r="N17" s="64">
        <v>14</v>
      </c>
      <c r="O17" s="64">
        <v>15</v>
      </c>
      <c r="P17" s="64">
        <v>16</v>
      </c>
    </row>
    <row r="18" spans="1:16" ht="12.75" customHeight="1">
      <c r="A18" s="255">
        <v>1</v>
      </c>
      <c r="B18" s="252" t="s">
        <v>156</v>
      </c>
      <c r="C18" s="252" t="s">
        <v>157</v>
      </c>
      <c r="D18" s="258">
        <f>SUM(H18:H27)</f>
        <v>308</v>
      </c>
      <c r="E18" s="258" t="s">
        <v>158</v>
      </c>
      <c r="F18" s="255"/>
      <c r="G18" s="165" t="s">
        <v>159</v>
      </c>
      <c r="H18" s="166">
        <v>0</v>
      </c>
      <c r="I18" s="252" t="s">
        <v>160</v>
      </c>
      <c r="J18" s="255" t="s">
        <v>87</v>
      </c>
      <c r="K18" s="167" t="s">
        <v>161</v>
      </c>
      <c r="L18" s="167" t="s">
        <v>161</v>
      </c>
      <c r="M18" s="167" t="s">
        <v>161</v>
      </c>
      <c r="N18" s="167" t="s">
        <v>161</v>
      </c>
      <c r="O18" s="167" t="s">
        <v>161</v>
      </c>
      <c r="P18" s="249" t="s">
        <v>200</v>
      </c>
    </row>
    <row r="19" spans="1:16">
      <c r="A19" s="256"/>
      <c r="B19" s="254"/>
      <c r="C19" s="254"/>
      <c r="D19" s="259"/>
      <c r="E19" s="259"/>
      <c r="F19" s="256"/>
      <c r="G19" s="165" t="s">
        <v>162</v>
      </c>
      <c r="H19" s="166">
        <v>0</v>
      </c>
      <c r="I19" s="254"/>
      <c r="J19" s="256"/>
      <c r="K19" s="167" t="s">
        <v>161</v>
      </c>
      <c r="L19" s="167" t="s">
        <v>161</v>
      </c>
      <c r="M19" s="167" t="s">
        <v>161</v>
      </c>
      <c r="N19" s="167" t="s">
        <v>161</v>
      </c>
      <c r="O19" s="167" t="s">
        <v>161</v>
      </c>
      <c r="P19" s="250"/>
    </row>
    <row r="20" spans="1:16" ht="24">
      <c r="A20" s="256"/>
      <c r="B20" s="254"/>
      <c r="C20" s="254"/>
      <c r="D20" s="259"/>
      <c r="E20" s="259"/>
      <c r="F20" s="256"/>
      <c r="G20" s="165" t="s">
        <v>163</v>
      </c>
      <c r="H20" s="166">
        <v>0</v>
      </c>
      <c r="I20" s="254"/>
      <c r="J20" s="256"/>
      <c r="K20" s="167" t="s">
        <v>161</v>
      </c>
      <c r="L20" s="167" t="s">
        <v>161</v>
      </c>
      <c r="M20" s="167" t="s">
        <v>161</v>
      </c>
      <c r="N20" s="167" t="s">
        <v>161</v>
      </c>
      <c r="O20" s="167" t="s">
        <v>161</v>
      </c>
      <c r="P20" s="250"/>
    </row>
    <row r="21" spans="1:16">
      <c r="A21" s="256"/>
      <c r="B21" s="254"/>
      <c r="C21" s="254"/>
      <c r="D21" s="259"/>
      <c r="E21" s="259"/>
      <c r="F21" s="256"/>
      <c r="G21" s="165" t="s">
        <v>164</v>
      </c>
      <c r="H21" s="166">
        <v>75</v>
      </c>
      <c r="I21" s="254"/>
      <c r="J21" s="256"/>
      <c r="K21" s="167" t="s">
        <v>161</v>
      </c>
      <c r="L21" s="167" t="s">
        <v>161</v>
      </c>
      <c r="M21" s="167" t="s">
        <v>161</v>
      </c>
      <c r="N21" s="167" t="s">
        <v>161</v>
      </c>
      <c r="O21" s="167" t="s">
        <v>161</v>
      </c>
      <c r="P21" s="250"/>
    </row>
    <row r="22" spans="1:16" ht="24">
      <c r="A22" s="256"/>
      <c r="B22" s="254"/>
      <c r="C22" s="254"/>
      <c r="D22" s="259"/>
      <c r="E22" s="259"/>
      <c r="F22" s="256"/>
      <c r="G22" s="165" t="s">
        <v>165</v>
      </c>
      <c r="H22" s="166">
        <v>110</v>
      </c>
      <c r="I22" s="254"/>
      <c r="J22" s="256"/>
      <c r="K22" s="167" t="s">
        <v>161</v>
      </c>
      <c r="L22" s="167" t="s">
        <v>161</v>
      </c>
      <c r="M22" s="167" t="s">
        <v>161</v>
      </c>
      <c r="N22" s="167" t="s">
        <v>161</v>
      </c>
      <c r="O22" s="167" t="s">
        <v>161</v>
      </c>
      <c r="P22" s="250"/>
    </row>
    <row r="23" spans="1:16">
      <c r="A23" s="256"/>
      <c r="B23" s="254"/>
      <c r="C23" s="254"/>
      <c r="D23" s="259"/>
      <c r="E23" s="260"/>
      <c r="F23" s="256"/>
      <c r="G23" s="165" t="s">
        <v>166</v>
      </c>
      <c r="H23" s="166">
        <v>120</v>
      </c>
      <c r="I23" s="254"/>
      <c r="J23" s="256"/>
      <c r="K23" s="167" t="s">
        <v>161</v>
      </c>
      <c r="L23" s="167" t="s">
        <v>161</v>
      </c>
      <c r="M23" s="167" t="s">
        <v>161</v>
      </c>
      <c r="N23" s="167" t="s">
        <v>161</v>
      </c>
      <c r="O23" s="167" t="s">
        <v>161</v>
      </c>
      <c r="P23" s="250"/>
    </row>
    <row r="24" spans="1:16" ht="48">
      <c r="A24" s="256"/>
      <c r="B24" s="254"/>
      <c r="C24" s="254"/>
      <c r="D24" s="259"/>
      <c r="E24" s="252" t="s">
        <v>167</v>
      </c>
      <c r="F24" s="256"/>
      <c r="G24" s="165" t="s">
        <v>168</v>
      </c>
      <c r="H24" s="168">
        <v>1</v>
      </c>
      <c r="I24" s="254"/>
      <c r="J24" s="256"/>
      <c r="K24" s="167" t="s">
        <v>161</v>
      </c>
      <c r="L24" s="167" t="s">
        <v>161</v>
      </c>
      <c r="M24" s="167" t="s">
        <v>161</v>
      </c>
      <c r="N24" s="167" t="s">
        <v>161</v>
      </c>
      <c r="O24" s="167" t="s">
        <v>161</v>
      </c>
      <c r="P24" s="250"/>
    </row>
    <row r="25" spans="1:16" ht="48">
      <c r="A25" s="256"/>
      <c r="B25" s="254"/>
      <c r="C25" s="254"/>
      <c r="D25" s="259"/>
      <c r="E25" s="253"/>
      <c r="F25" s="256"/>
      <c r="G25" s="165" t="s">
        <v>169</v>
      </c>
      <c r="H25" s="169">
        <v>1</v>
      </c>
      <c r="I25" s="254"/>
      <c r="J25" s="256"/>
      <c r="K25" s="167" t="s">
        <v>161</v>
      </c>
      <c r="L25" s="167" t="s">
        <v>161</v>
      </c>
      <c r="M25" s="167" t="s">
        <v>161</v>
      </c>
      <c r="N25" s="167" t="s">
        <v>161</v>
      </c>
      <c r="O25" s="167" t="s">
        <v>161</v>
      </c>
      <c r="P25" s="250"/>
    </row>
    <row r="26" spans="1:16" ht="60">
      <c r="A26" s="256"/>
      <c r="B26" s="254"/>
      <c r="C26" s="254"/>
      <c r="D26" s="259"/>
      <c r="E26" s="170" t="s">
        <v>170</v>
      </c>
      <c r="F26" s="256"/>
      <c r="G26" s="165" t="s">
        <v>171</v>
      </c>
      <c r="H26" s="169">
        <v>1</v>
      </c>
      <c r="I26" s="254"/>
      <c r="J26" s="256"/>
      <c r="K26" s="167" t="s">
        <v>161</v>
      </c>
      <c r="L26" s="167" t="s">
        <v>161</v>
      </c>
      <c r="M26" s="167" t="s">
        <v>161</v>
      </c>
      <c r="N26" s="167" t="s">
        <v>161</v>
      </c>
      <c r="O26" s="167" t="s">
        <v>161</v>
      </c>
      <c r="P26" s="250"/>
    </row>
    <row r="27" spans="1:16" ht="60">
      <c r="A27" s="257"/>
      <c r="B27" s="253"/>
      <c r="C27" s="253"/>
      <c r="D27" s="260"/>
      <c r="E27" s="170" t="s">
        <v>172</v>
      </c>
      <c r="F27" s="257"/>
      <c r="G27" s="165" t="s">
        <v>173</v>
      </c>
      <c r="H27" s="169">
        <v>0</v>
      </c>
      <c r="I27" s="253"/>
      <c r="J27" s="257"/>
      <c r="K27" s="167" t="s">
        <v>161</v>
      </c>
      <c r="L27" s="167" t="s">
        <v>161</v>
      </c>
      <c r="M27" s="167" t="s">
        <v>161</v>
      </c>
      <c r="N27" s="167" t="s">
        <v>161</v>
      </c>
      <c r="O27" s="167" t="s">
        <v>161</v>
      </c>
      <c r="P27" s="250"/>
    </row>
    <row r="28" spans="1:16">
      <c r="A28" s="252">
        <v>2</v>
      </c>
      <c r="B28" s="252" t="s">
        <v>174</v>
      </c>
      <c r="C28" s="252" t="s">
        <v>175</v>
      </c>
      <c r="D28" s="261">
        <f>SUM(H28:H38)</f>
        <v>441</v>
      </c>
      <c r="E28" s="252" t="s">
        <v>158</v>
      </c>
      <c r="F28" s="252"/>
      <c r="G28" s="165" t="s">
        <v>176</v>
      </c>
      <c r="H28" s="169">
        <v>0</v>
      </c>
      <c r="I28" s="252" t="s">
        <v>177</v>
      </c>
      <c r="J28" s="252" t="s">
        <v>87</v>
      </c>
      <c r="K28" s="167" t="s">
        <v>161</v>
      </c>
      <c r="L28" s="167" t="s">
        <v>161</v>
      </c>
      <c r="M28" s="167" t="s">
        <v>161</v>
      </c>
      <c r="N28" s="167" t="s">
        <v>161</v>
      </c>
      <c r="O28" s="167" t="s">
        <v>161</v>
      </c>
      <c r="P28" s="250"/>
    </row>
    <row r="29" spans="1:16">
      <c r="A29" s="254"/>
      <c r="B29" s="254"/>
      <c r="C29" s="254"/>
      <c r="D29" s="262"/>
      <c r="E29" s="254"/>
      <c r="F29" s="254"/>
      <c r="G29" s="165" t="s">
        <v>178</v>
      </c>
      <c r="H29" s="169">
        <v>0</v>
      </c>
      <c r="I29" s="254"/>
      <c r="J29" s="254"/>
      <c r="K29" s="167" t="s">
        <v>161</v>
      </c>
      <c r="L29" s="167" t="s">
        <v>161</v>
      </c>
      <c r="M29" s="167" t="s">
        <v>161</v>
      </c>
      <c r="N29" s="167" t="s">
        <v>161</v>
      </c>
      <c r="O29" s="167" t="s">
        <v>161</v>
      </c>
      <c r="P29" s="250"/>
    </row>
    <row r="30" spans="1:16">
      <c r="A30" s="254"/>
      <c r="B30" s="254"/>
      <c r="C30" s="254"/>
      <c r="D30" s="262"/>
      <c r="E30" s="254"/>
      <c r="F30" s="254"/>
      <c r="G30" s="165" t="s">
        <v>164</v>
      </c>
      <c r="H30" s="169">
        <v>85</v>
      </c>
      <c r="I30" s="254"/>
      <c r="J30" s="254"/>
      <c r="K30" s="167" t="s">
        <v>161</v>
      </c>
      <c r="L30" s="167" t="s">
        <v>161</v>
      </c>
      <c r="M30" s="167" t="s">
        <v>161</v>
      </c>
      <c r="N30" s="167" t="s">
        <v>161</v>
      </c>
      <c r="O30" s="167" t="s">
        <v>161</v>
      </c>
      <c r="P30" s="250"/>
    </row>
    <row r="31" spans="1:16" ht="24">
      <c r="A31" s="254"/>
      <c r="B31" s="254"/>
      <c r="C31" s="254"/>
      <c r="D31" s="262"/>
      <c r="E31" s="254"/>
      <c r="F31" s="254"/>
      <c r="G31" s="165" t="s">
        <v>179</v>
      </c>
      <c r="H31" s="169">
        <v>135</v>
      </c>
      <c r="I31" s="254"/>
      <c r="J31" s="254"/>
      <c r="K31" s="167" t="s">
        <v>161</v>
      </c>
      <c r="L31" s="167" t="s">
        <v>161</v>
      </c>
      <c r="M31" s="167" t="s">
        <v>161</v>
      </c>
      <c r="N31" s="167" t="s">
        <v>161</v>
      </c>
      <c r="O31" s="167" t="s">
        <v>161</v>
      </c>
      <c r="P31" s="250"/>
    </row>
    <row r="32" spans="1:16">
      <c r="A32" s="254"/>
      <c r="B32" s="254"/>
      <c r="C32" s="254"/>
      <c r="D32" s="262"/>
      <c r="E32" s="254"/>
      <c r="F32" s="254"/>
      <c r="G32" s="165" t="s">
        <v>166</v>
      </c>
      <c r="H32" s="169">
        <v>110</v>
      </c>
      <c r="I32" s="254"/>
      <c r="J32" s="254"/>
      <c r="K32" s="167" t="s">
        <v>161</v>
      </c>
      <c r="L32" s="167" t="s">
        <v>161</v>
      </c>
      <c r="M32" s="167" t="s">
        <v>161</v>
      </c>
      <c r="N32" s="167" t="s">
        <v>161</v>
      </c>
      <c r="O32" s="167" t="s">
        <v>161</v>
      </c>
      <c r="P32" s="250"/>
    </row>
    <row r="33" spans="1:16">
      <c r="A33" s="254"/>
      <c r="B33" s="254"/>
      <c r="C33" s="254"/>
      <c r="D33" s="262"/>
      <c r="E33" s="254"/>
      <c r="F33" s="254"/>
      <c r="G33" s="165" t="s">
        <v>180</v>
      </c>
      <c r="H33" s="169">
        <v>43</v>
      </c>
      <c r="I33" s="254"/>
      <c r="J33" s="254"/>
      <c r="K33" s="167" t="s">
        <v>161</v>
      </c>
      <c r="L33" s="167" t="s">
        <v>161</v>
      </c>
      <c r="M33" s="167" t="s">
        <v>161</v>
      </c>
      <c r="N33" s="167" t="s">
        <v>161</v>
      </c>
      <c r="O33" s="167" t="s">
        <v>161</v>
      </c>
      <c r="P33" s="250"/>
    </row>
    <row r="34" spans="1:16">
      <c r="A34" s="254"/>
      <c r="B34" s="254"/>
      <c r="C34" s="254"/>
      <c r="D34" s="262"/>
      <c r="E34" s="254"/>
      <c r="F34" s="254"/>
      <c r="G34" s="165" t="s">
        <v>181</v>
      </c>
      <c r="H34" s="169">
        <v>61</v>
      </c>
      <c r="I34" s="254"/>
      <c r="J34" s="254"/>
      <c r="K34" s="167" t="s">
        <v>161</v>
      </c>
      <c r="L34" s="167" t="s">
        <v>161</v>
      </c>
      <c r="M34" s="167" t="s">
        <v>161</v>
      </c>
      <c r="N34" s="167" t="s">
        <v>161</v>
      </c>
      <c r="O34" s="167" t="s">
        <v>161</v>
      </c>
      <c r="P34" s="250"/>
    </row>
    <row r="35" spans="1:16" ht="24">
      <c r="A35" s="254"/>
      <c r="B35" s="254"/>
      <c r="C35" s="254"/>
      <c r="D35" s="262"/>
      <c r="E35" s="254"/>
      <c r="F35" s="254"/>
      <c r="G35" s="165" t="s">
        <v>182</v>
      </c>
      <c r="H35" s="169">
        <v>0</v>
      </c>
      <c r="I35" s="254"/>
      <c r="J35" s="254"/>
      <c r="K35" s="167" t="s">
        <v>161</v>
      </c>
      <c r="L35" s="167" t="s">
        <v>161</v>
      </c>
      <c r="M35" s="167" t="s">
        <v>161</v>
      </c>
      <c r="N35" s="167" t="s">
        <v>161</v>
      </c>
      <c r="O35" s="167" t="s">
        <v>161</v>
      </c>
      <c r="P35" s="250"/>
    </row>
    <row r="36" spans="1:16" ht="24">
      <c r="A36" s="254"/>
      <c r="B36" s="254"/>
      <c r="C36" s="254"/>
      <c r="D36" s="262"/>
      <c r="E36" s="254"/>
      <c r="F36" s="254"/>
      <c r="G36" s="165" t="s">
        <v>183</v>
      </c>
      <c r="H36" s="169">
        <v>0</v>
      </c>
      <c r="I36" s="254"/>
      <c r="J36" s="254"/>
      <c r="K36" s="167" t="s">
        <v>161</v>
      </c>
      <c r="L36" s="167" t="s">
        <v>161</v>
      </c>
      <c r="M36" s="167" t="s">
        <v>161</v>
      </c>
      <c r="N36" s="167" t="s">
        <v>161</v>
      </c>
      <c r="O36" s="167" t="s">
        <v>161</v>
      </c>
      <c r="P36" s="250"/>
    </row>
    <row r="37" spans="1:16" ht="24">
      <c r="A37" s="254"/>
      <c r="B37" s="254"/>
      <c r="C37" s="254"/>
      <c r="D37" s="262"/>
      <c r="E37" s="253"/>
      <c r="F37" s="253"/>
      <c r="G37" s="165" t="s">
        <v>184</v>
      </c>
      <c r="H37" s="169">
        <v>0</v>
      </c>
      <c r="I37" s="254"/>
      <c r="J37" s="254"/>
      <c r="K37" s="167" t="s">
        <v>161</v>
      </c>
      <c r="L37" s="167" t="s">
        <v>161</v>
      </c>
      <c r="M37" s="167" t="s">
        <v>161</v>
      </c>
      <c r="N37" s="167" t="s">
        <v>161</v>
      </c>
      <c r="O37" s="167" t="s">
        <v>161</v>
      </c>
      <c r="P37" s="250"/>
    </row>
    <row r="38" spans="1:16" ht="36">
      <c r="A38" s="253"/>
      <c r="B38" s="253"/>
      <c r="C38" s="253"/>
      <c r="D38" s="263"/>
      <c r="E38" s="165" t="s">
        <v>172</v>
      </c>
      <c r="F38" s="165"/>
      <c r="G38" s="165" t="s">
        <v>185</v>
      </c>
      <c r="H38" s="169">
        <v>7</v>
      </c>
      <c r="I38" s="253"/>
      <c r="J38" s="253"/>
      <c r="K38" s="167" t="s">
        <v>161</v>
      </c>
      <c r="L38" s="167" t="s">
        <v>161</v>
      </c>
      <c r="M38" s="167" t="s">
        <v>161</v>
      </c>
      <c r="N38" s="167" t="s">
        <v>161</v>
      </c>
      <c r="O38" s="167" t="s">
        <v>161</v>
      </c>
      <c r="P38" s="250"/>
    </row>
    <row r="39" spans="1:16">
      <c r="A39" s="252">
        <v>3</v>
      </c>
      <c r="B39" s="252" t="s">
        <v>174</v>
      </c>
      <c r="C39" s="252" t="s">
        <v>186</v>
      </c>
      <c r="D39" s="261">
        <f>SUM(H39:H43)</f>
        <v>219</v>
      </c>
      <c r="E39" s="252" t="s">
        <v>158</v>
      </c>
      <c r="F39" s="252"/>
      <c r="G39" s="165" t="s">
        <v>187</v>
      </c>
      <c r="H39" s="169">
        <v>0</v>
      </c>
      <c r="I39" s="252" t="s">
        <v>188</v>
      </c>
      <c r="J39" s="252" t="s">
        <v>87</v>
      </c>
      <c r="K39" s="167" t="s">
        <v>161</v>
      </c>
      <c r="L39" s="167" t="s">
        <v>161</v>
      </c>
      <c r="M39" s="167" t="s">
        <v>161</v>
      </c>
      <c r="N39" s="167" t="s">
        <v>161</v>
      </c>
      <c r="O39" s="167" t="s">
        <v>161</v>
      </c>
      <c r="P39" s="250"/>
    </row>
    <row r="40" spans="1:16" ht="36">
      <c r="A40" s="254"/>
      <c r="B40" s="254"/>
      <c r="C40" s="254"/>
      <c r="D40" s="262"/>
      <c r="E40" s="254"/>
      <c r="F40" s="254"/>
      <c r="G40" s="165" t="s">
        <v>189</v>
      </c>
      <c r="H40" s="169">
        <v>151</v>
      </c>
      <c r="I40" s="254"/>
      <c r="J40" s="254"/>
      <c r="K40" s="167" t="s">
        <v>161</v>
      </c>
      <c r="L40" s="167" t="s">
        <v>161</v>
      </c>
      <c r="M40" s="167" t="s">
        <v>161</v>
      </c>
      <c r="N40" s="167" t="s">
        <v>161</v>
      </c>
      <c r="O40" s="167" t="s">
        <v>161</v>
      </c>
      <c r="P40" s="250"/>
    </row>
    <row r="41" spans="1:16">
      <c r="A41" s="254"/>
      <c r="B41" s="254"/>
      <c r="C41" s="254"/>
      <c r="D41" s="262"/>
      <c r="E41" s="254"/>
      <c r="F41" s="254"/>
      <c r="G41" s="165" t="s">
        <v>190</v>
      </c>
      <c r="H41" s="169">
        <v>28</v>
      </c>
      <c r="I41" s="254"/>
      <c r="J41" s="254"/>
      <c r="K41" s="167" t="s">
        <v>161</v>
      </c>
      <c r="L41" s="167" t="s">
        <v>161</v>
      </c>
      <c r="M41" s="167" t="s">
        <v>161</v>
      </c>
      <c r="N41" s="167" t="s">
        <v>161</v>
      </c>
      <c r="O41" s="167" t="s">
        <v>161</v>
      </c>
      <c r="P41" s="250"/>
    </row>
    <row r="42" spans="1:16">
      <c r="A42" s="254"/>
      <c r="B42" s="254"/>
      <c r="C42" s="254"/>
      <c r="D42" s="262"/>
      <c r="E42" s="253"/>
      <c r="F42" s="254"/>
      <c r="G42" s="165" t="s">
        <v>191</v>
      </c>
      <c r="H42" s="169">
        <v>40</v>
      </c>
      <c r="I42" s="254"/>
      <c r="J42" s="254"/>
      <c r="K42" s="167" t="s">
        <v>161</v>
      </c>
      <c r="L42" s="167" t="s">
        <v>161</v>
      </c>
      <c r="M42" s="167" t="s">
        <v>161</v>
      </c>
      <c r="N42" s="167" t="s">
        <v>161</v>
      </c>
      <c r="O42" s="167" t="s">
        <v>161</v>
      </c>
      <c r="P42" s="250"/>
    </row>
    <row r="43" spans="1:16" ht="48">
      <c r="A43" s="253"/>
      <c r="B43" s="253"/>
      <c r="C43" s="253"/>
      <c r="D43" s="263"/>
      <c r="E43" s="169" t="s">
        <v>192</v>
      </c>
      <c r="F43" s="253"/>
      <c r="G43" s="169" t="s">
        <v>193</v>
      </c>
      <c r="H43" s="169"/>
      <c r="I43" s="253"/>
      <c r="J43" s="253"/>
      <c r="K43" s="166" t="s">
        <v>161</v>
      </c>
      <c r="L43" s="166" t="s">
        <v>161</v>
      </c>
      <c r="M43" s="166" t="s">
        <v>161</v>
      </c>
      <c r="N43" s="166" t="s">
        <v>161</v>
      </c>
      <c r="O43" s="166" t="s">
        <v>161</v>
      </c>
      <c r="P43" s="250"/>
    </row>
    <row r="44" spans="1:16">
      <c r="A44" s="252">
        <v>4</v>
      </c>
      <c r="B44" s="252" t="s">
        <v>174</v>
      </c>
      <c r="C44" s="252" t="s">
        <v>194</v>
      </c>
      <c r="D44" s="261">
        <f>SUM(H44:H46)</f>
        <v>187</v>
      </c>
      <c r="E44" s="252" t="s">
        <v>158</v>
      </c>
      <c r="F44" s="252"/>
      <c r="G44" s="165" t="s">
        <v>187</v>
      </c>
      <c r="H44" s="169">
        <v>0</v>
      </c>
      <c r="I44" s="252" t="s">
        <v>195</v>
      </c>
      <c r="J44" s="252" t="s">
        <v>87</v>
      </c>
      <c r="K44" s="167" t="s">
        <v>161</v>
      </c>
      <c r="L44" s="167" t="s">
        <v>161</v>
      </c>
      <c r="M44" s="167" t="s">
        <v>161</v>
      </c>
      <c r="N44" s="167" t="s">
        <v>161</v>
      </c>
      <c r="O44" s="167" t="s">
        <v>161</v>
      </c>
      <c r="P44" s="250"/>
    </row>
    <row r="45" spans="1:16" ht="36">
      <c r="A45" s="254"/>
      <c r="B45" s="254"/>
      <c r="C45" s="254"/>
      <c r="D45" s="262"/>
      <c r="E45" s="254"/>
      <c r="F45" s="254"/>
      <c r="G45" s="165" t="s">
        <v>189</v>
      </c>
      <c r="H45" s="169">
        <v>155</v>
      </c>
      <c r="I45" s="254"/>
      <c r="J45" s="254"/>
      <c r="K45" s="167" t="s">
        <v>161</v>
      </c>
      <c r="L45" s="167" t="s">
        <v>161</v>
      </c>
      <c r="M45" s="167" t="s">
        <v>161</v>
      </c>
      <c r="N45" s="167" t="s">
        <v>161</v>
      </c>
      <c r="O45" s="167" t="s">
        <v>161</v>
      </c>
      <c r="P45" s="250"/>
    </row>
    <row r="46" spans="1:16">
      <c r="A46" s="253"/>
      <c r="B46" s="253"/>
      <c r="C46" s="253"/>
      <c r="D46" s="263"/>
      <c r="E46" s="253"/>
      <c r="F46" s="253"/>
      <c r="G46" s="165" t="s">
        <v>190</v>
      </c>
      <c r="H46" s="169">
        <v>32</v>
      </c>
      <c r="I46" s="253"/>
      <c r="J46" s="253"/>
      <c r="K46" s="167" t="s">
        <v>161</v>
      </c>
      <c r="L46" s="167" t="s">
        <v>161</v>
      </c>
      <c r="M46" s="167" t="s">
        <v>161</v>
      </c>
      <c r="N46" s="167" t="s">
        <v>161</v>
      </c>
      <c r="O46" s="167" t="s">
        <v>161</v>
      </c>
      <c r="P46" s="251"/>
    </row>
  </sheetData>
  <mergeCells count="54">
    <mergeCell ref="O2:O16"/>
    <mergeCell ref="P2:P16"/>
    <mergeCell ref="G3:I3"/>
    <mergeCell ref="J3:M3"/>
    <mergeCell ref="G4:G16"/>
    <mergeCell ref="H4:H16"/>
    <mergeCell ref="I4:I16"/>
    <mergeCell ref="J4:J16"/>
    <mergeCell ref="K4:K16"/>
    <mergeCell ref="L4:L16"/>
    <mergeCell ref="M4:M16"/>
    <mergeCell ref="G2:I2"/>
    <mergeCell ref="J2:M2"/>
    <mergeCell ref="N2:N16"/>
    <mergeCell ref="F2:F16"/>
    <mergeCell ref="A2:A16"/>
    <mergeCell ref="B2:B16"/>
    <mergeCell ref="C2:C16"/>
    <mergeCell ref="D2:D16"/>
    <mergeCell ref="E2:E16"/>
    <mergeCell ref="J18:J27"/>
    <mergeCell ref="D44:D46"/>
    <mergeCell ref="E44:E46"/>
    <mergeCell ref="F44:F46"/>
    <mergeCell ref="I44:I46"/>
    <mergeCell ref="D28:D38"/>
    <mergeCell ref="D39:D43"/>
    <mergeCell ref="F39:F43"/>
    <mergeCell ref="I39:I43"/>
    <mergeCell ref="D18:D27"/>
    <mergeCell ref="F18:F27"/>
    <mergeCell ref="I18:I27"/>
    <mergeCell ref="J44:J46"/>
    <mergeCell ref="A18:A27"/>
    <mergeCell ref="B18:B27"/>
    <mergeCell ref="C18:C27"/>
    <mergeCell ref="C44:C46"/>
    <mergeCell ref="E18:E23"/>
    <mergeCell ref="P18:P46"/>
    <mergeCell ref="E24:E25"/>
    <mergeCell ref="A28:A38"/>
    <mergeCell ref="B28:B38"/>
    <mergeCell ref="C28:C38"/>
    <mergeCell ref="E28:E37"/>
    <mergeCell ref="F28:F37"/>
    <mergeCell ref="I28:I38"/>
    <mergeCell ref="J28:J38"/>
    <mergeCell ref="A39:A43"/>
    <mergeCell ref="B39:B43"/>
    <mergeCell ref="C39:C43"/>
    <mergeCell ref="E39:E42"/>
    <mergeCell ref="J39:J43"/>
    <mergeCell ref="A44:A46"/>
    <mergeCell ref="B44:B4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1_БСК</vt:lpstr>
      <vt:lpstr>Приложение 5_АЧР</vt:lpstr>
      <vt:lpstr>Приложение 7</vt:lpstr>
      <vt:lpstr>Приложение 11_АТАБ</vt:lpstr>
      <vt:lpstr>'Приложение 1_БСК'!Заголовки_для_печати</vt:lpstr>
      <vt:lpstr>'Приложение 1_БСК'!Область_печати</vt:lpstr>
      <vt:lpstr>'Приложение 5_АЧР'!Область_печати</vt:lpstr>
      <vt:lpstr>'Приложение 7'!Область_печати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Осипенкова Ирина Владимировна</dc:creator>
  <cp:lastModifiedBy>Липовская Татьяна Владимировна</cp:lastModifiedBy>
  <dcterms:created xsi:type="dcterms:W3CDTF">2018-05-31T03:07:26Z</dcterms:created>
  <dcterms:modified xsi:type="dcterms:W3CDTF">2021-06-17T10:28:02Z</dcterms:modified>
</cp:coreProperties>
</file>