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hiv\Volume_1\СУРЭМ\ШЕФ СУРЭМ\ОТЧЕТЫ\СУТОЧНЫЕ\Зимние\Суточные декбрь 2021\"/>
    </mc:Choice>
  </mc:AlternateContent>
  <bookViews>
    <workbookView xWindow="0" yWindow="0" windowWidth="14385" windowHeight="10200" tabRatio="661"/>
  </bookViews>
  <sheets>
    <sheet name="Приложение 1_БСК" sheetId="20" r:id="rId1"/>
    <sheet name="Приложение 5_АЧР" sheetId="16" r:id="rId2"/>
    <sheet name="Приложение 7 " sheetId="21" r:id="rId3"/>
    <sheet name="Приложение 11_АТАБ" sheetId="22" r:id="rId4"/>
  </sheets>
  <definedNames>
    <definedName name="Z_2F2F8AD0_71EF_4C3F_97AC_080EC2AB10EE_.wvu.PrintArea" localSheetId="0" hidden="1">'Приложение 1_БСК'!$A$1:$J$5</definedName>
    <definedName name="Z_2F2F8AD0_71EF_4C3F_97AC_080EC2AB10EE_.wvu.PrintTitles" localSheetId="0" hidden="1">'Приложение 1_БСК'!$3:$5</definedName>
    <definedName name="_xlnm.Print_Titles" localSheetId="0">'Приложение 1_БСК'!$3:$5</definedName>
    <definedName name="_xlnm.Print_Area" localSheetId="0">'Приложение 1_БСК'!$A$1:$J$16</definedName>
    <definedName name="_xlnm.Print_Area" localSheetId="1">'Приложение 5_АЧР'!$A$1:$AU$35</definedName>
    <definedName name="_xlnm.Print_Area" localSheetId="2">'Приложение 7 '!$A$1:$AC$45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21" l="1"/>
  <c r="AU8" i="16"/>
  <c r="AT8" i="16"/>
  <c r="AS8" i="16"/>
  <c r="AR8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T9" i="16"/>
  <c r="W8" i="16"/>
  <c r="X8" i="16"/>
  <c r="Y8" i="16"/>
  <c r="Z8" i="16"/>
  <c r="AA8" i="16"/>
  <c r="AB8" i="16"/>
  <c r="AC8" i="16"/>
  <c r="AD8" i="16"/>
  <c r="AE8" i="16"/>
  <c r="AF8" i="16"/>
  <c r="AG8" i="16"/>
  <c r="AH8" i="16"/>
  <c r="AI8" i="16"/>
  <c r="AJ8" i="16"/>
  <c r="AK8" i="16"/>
  <c r="AL8" i="16"/>
  <c r="AM8" i="16"/>
  <c r="AN8" i="16"/>
  <c r="AO8" i="16"/>
  <c r="AP8" i="16"/>
  <c r="AQ8" i="16"/>
  <c r="U8" i="16"/>
  <c r="V8" i="16"/>
  <c r="T8" i="16"/>
  <c r="R10" i="16" l="1"/>
  <c r="U48" i="21" l="1"/>
  <c r="U42" i="21"/>
  <c r="D44" i="22"/>
  <c r="D39" i="22"/>
  <c r="D28" i="22"/>
  <c r="D18" i="22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AD38" i="21"/>
  <c r="AC38" i="21"/>
  <c r="AB38" i="21"/>
  <c r="AD36" i="21"/>
  <c r="AC36" i="21"/>
  <c r="AB36" i="21"/>
  <c r="AD34" i="21"/>
  <c r="AC34" i="21"/>
  <c r="AB34" i="21"/>
  <c r="AD32" i="21"/>
  <c r="AC32" i="21"/>
  <c r="AB32" i="21"/>
  <c r="AD30" i="21"/>
  <c r="AB30" i="21"/>
  <c r="AD28" i="21"/>
  <c r="AC28" i="21"/>
  <c r="AB28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AD22" i="21"/>
  <c r="AC22" i="21"/>
  <c r="AB22" i="21"/>
  <c r="AD20" i="21"/>
  <c r="AC20" i="21"/>
  <c r="AB20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G42" i="21" s="1"/>
  <c r="G48" i="21" s="1"/>
  <c r="F16" i="21"/>
  <c r="E16" i="21"/>
  <c r="D16" i="21"/>
  <c r="AD14" i="21"/>
  <c r="AC14" i="21"/>
  <c r="AB14" i="21"/>
  <c r="AD12" i="21"/>
  <c r="AC12" i="21"/>
  <c r="AB12" i="21"/>
  <c r="W42" i="21" l="1"/>
  <c r="W48" i="21" s="1"/>
  <c r="K42" i="21"/>
  <c r="K48" i="21" s="1"/>
  <c r="S42" i="21"/>
  <c r="S48" i="21" s="1"/>
  <c r="AA42" i="21"/>
  <c r="AA48" i="21" s="1"/>
  <c r="V42" i="21"/>
  <c r="V48" i="21" s="1"/>
  <c r="P42" i="21"/>
  <c r="P48" i="21" s="1"/>
  <c r="AD40" i="21"/>
  <c r="J42" i="21"/>
  <c r="J48" i="21" s="1"/>
  <c r="AC40" i="21"/>
  <c r="D42" i="21"/>
  <c r="D48" i="21" s="1"/>
  <c r="Z42" i="21"/>
  <c r="Z48" i="21" s="1"/>
  <c r="X42" i="21"/>
  <c r="X48" i="21" s="1"/>
  <c r="R42" i="21"/>
  <c r="R48" i="21" s="1"/>
  <c r="N42" i="21"/>
  <c r="N48" i="21" s="1"/>
  <c r="H42" i="21"/>
  <c r="H48" i="21" s="1"/>
  <c r="Y42" i="21"/>
  <c r="Y48" i="21" s="1"/>
  <c r="T42" i="21"/>
  <c r="T48" i="21" s="1"/>
  <c r="Q42" i="21"/>
  <c r="Q48" i="21" s="1"/>
  <c r="O42" i="21"/>
  <c r="M42" i="21"/>
  <c r="M48" i="21" s="1"/>
  <c r="L42" i="21"/>
  <c r="L48" i="21" s="1"/>
  <c r="AD24" i="21"/>
  <c r="I42" i="21"/>
  <c r="I48" i="21" s="1"/>
  <c r="F42" i="21"/>
  <c r="F48" i="21" s="1"/>
  <c r="E42" i="21"/>
  <c r="E48" i="21" s="1"/>
  <c r="AC24" i="21"/>
  <c r="AB16" i="21"/>
  <c r="AC16" i="21"/>
  <c r="AB24" i="21"/>
  <c r="AB40" i="21"/>
  <c r="AD16" i="21"/>
  <c r="AS10" i="16"/>
  <c r="G6" i="20"/>
  <c r="G16" i="20" s="1"/>
  <c r="AD42" i="21" l="1"/>
  <c r="AB42" i="21"/>
  <c r="AC42" i="21"/>
  <c r="I6" i="20"/>
  <c r="I16" i="20" s="1"/>
  <c r="H6" i="20"/>
  <c r="H16" i="20" s="1"/>
  <c r="F6" i="20"/>
  <c r="F16" i="20" s="1"/>
  <c r="E6" i="20"/>
  <c r="E16" i="20" s="1"/>
  <c r="C6" i="20"/>
  <c r="C16" i="20" s="1"/>
  <c r="S10" i="16" l="1"/>
  <c r="AU10" i="16" l="1"/>
  <c r="AT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</calcChain>
</file>

<file path=xl/sharedStrings.xml><?xml version="1.0" encoding="utf-8"?>
<sst xmlns="http://schemas.openxmlformats.org/spreadsheetml/2006/main" count="405" uniqueCount="206">
  <si>
    <t>№</t>
  </si>
  <si>
    <t>Наименование ПС</t>
  </si>
  <si>
    <t>БСК</t>
  </si>
  <si>
    <t xml:space="preserve">Установл. мощность КУ, кВар </t>
  </si>
  <si>
    <t xml:space="preserve">тип КУ </t>
  </si>
  <si>
    <t xml:space="preserve">кол-во КУ </t>
  </si>
  <si>
    <t>03-00</t>
  </si>
  <si>
    <t>09-00</t>
  </si>
  <si>
    <t>10-00</t>
  </si>
  <si>
    <t>20-00</t>
  </si>
  <si>
    <t>Примечание</t>
  </si>
  <si>
    <t>ПС  110/35/6 кВ Пойковская</t>
  </si>
  <si>
    <t>КЭП 1-6,3-50-2У1</t>
  </si>
  <si>
    <t>MVPC-3ph-6,3-150-50, MVPC-3ph-6,3-100-50, MVPC-3ph-6,3-50-50</t>
  </si>
  <si>
    <t>Таблица 5-3.</t>
  </si>
  <si>
    <t>Наименование питающей подстанции</t>
  </si>
  <si>
    <t>Наименование ВЛ, подстанции потребителя, где установлена АЧР</t>
  </si>
  <si>
    <t>Тип реле и количество устройств</t>
  </si>
  <si>
    <t>Уставки</t>
  </si>
  <si>
    <t>Нагрузка, МВт</t>
  </si>
  <si>
    <t>Уставки АЧР-1</t>
  </si>
  <si>
    <t>Уставки АЧР-2</t>
  </si>
  <si>
    <t>Уставки ЧАПВ</t>
  </si>
  <si>
    <t>Блокировка АЧР-1</t>
  </si>
  <si>
    <t>Гц</t>
  </si>
  <si>
    <t>сек</t>
  </si>
  <si>
    <t>Гц/сек</t>
  </si>
  <si>
    <t>01-00</t>
  </si>
  <si>
    <t>02-00</t>
  </si>
  <si>
    <t>04-00</t>
  </si>
  <si>
    <t>05-00</t>
  </si>
  <si>
    <t>06-00</t>
  </si>
  <si>
    <t>07-00</t>
  </si>
  <si>
    <t>08-00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</si>
  <si>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</si>
  <si>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</si>
  <si>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</si>
  <si>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</si>
  <si>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</si>
  <si>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</si>
  <si>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</si>
  <si>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</si>
  <si>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</si>
  <si>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21-00</t>
  </si>
  <si>
    <t>22-00</t>
  </si>
  <si>
    <t>23-00</t>
  </si>
  <si>
    <t>24-00</t>
  </si>
  <si>
    <t>Пойковская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</si>
  <si>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</si>
  <si>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</si>
  <si>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</si>
  <si>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</si>
  <si>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</si>
  <si>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</si>
  <si>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</si>
  <si>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</si>
  <si>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</si>
  <si>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</si>
  <si>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</si>
  <si>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</si>
  <si>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</si>
  <si>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</si>
  <si>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</si>
  <si>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</si>
  <si>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</si>
  <si>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</si>
  <si>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</si>
  <si>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</si>
  <si>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</si>
  <si>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</si>
  <si>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</si>
  <si>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№ п/п</t>
  </si>
  <si>
    <t>Наименование (номер) питающего центра энергоснабжающей (сетевой) организации и других источников электроснабжения</t>
  </si>
  <si>
    <t>Наименование (номер) питающей линии  энергоснабжающей (сетевой) организации и других источников электроснабжения по границе балансовой принадлежности</t>
  </si>
  <si>
    <t>Аварийная</t>
  </si>
  <si>
    <t>Технологическая</t>
  </si>
  <si>
    <t>Наличие объектов потребителей учавсвующих в графике временного ограничения потребления мощности №3  нормально питающихся с данных объектов</t>
  </si>
  <si>
    <t>время необходимое для отключения объектов столбца 14, час</t>
  </si>
  <si>
    <t>Номер и дата АТАБ, АРБП</t>
  </si>
  <si>
    <t>бронь электроснабжения</t>
  </si>
  <si>
    <t>Перечень электроприемников, обеспечивающих безопасное для жизни и здоровья людей и окружающей среды состояние предприятия с полностью остановленным технологическим процессом</t>
  </si>
  <si>
    <t>Линии на которые может быть переключена нагрузка, и средства переключения (устройства аварийного включения резерва, вручную, бесперебойные источники снабжения)</t>
  </si>
  <si>
    <t>Перечень электроприемников, обеспечивающих завершение технологического процесса</t>
  </si>
  <si>
    <t>время завершения технологического процесса, час</t>
  </si>
  <si>
    <t>допустимое время перерыва электроснабжения электроустановки, час</t>
  </si>
  <si>
    <t>нет</t>
  </si>
  <si>
    <t>MVPC-3ph-6,3-225-50, КЭП 1-6,3-50-2У1</t>
  </si>
  <si>
    <t>устройство МП защит SPAC810</t>
  </si>
  <si>
    <t>----</t>
  </si>
  <si>
    <t>Фактические уставки возврата, Гц</t>
  </si>
  <si>
    <t>Диапазон уставок возврата, Гц</t>
  </si>
  <si>
    <t>АЧР-1</t>
  </si>
  <si>
    <t>АЧР-2</t>
  </si>
  <si>
    <t>ЧАПВ</t>
  </si>
  <si>
    <t>ВЛ 35 кВ Поселковая-1,2 ПС 35/6 кВ №13 1с</t>
  </si>
  <si>
    <t>ВЛ 35 кВ Поселковая-1,2 ПС 35/6 кВ №13 2с</t>
  </si>
  <si>
    <t>ВЛ 35 кВ Поселковая-1,2 ПС 35/6 кВ №14 1с</t>
  </si>
  <si>
    <t>ВЛ 35 кВ Поселковая-1,2 ПС 35/6 кВ №14 2с</t>
  </si>
  <si>
    <t>ВЛ 35 кВ Поселковая-1,2 ПС 35/6 кВ Больничная 1с</t>
  </si>
  <si>
    <t>ВЛ 35 кВ Поселковая-1,2 ПС 35/6 кВ Больничная 2с</t>
  </si>
  <si>
    <t>Итого по АО "Горэлектросеть":</t>
  </si>
  <si>
    <t>-</t>
  </si>
  <si>
    <t>Наименование потребителя подписавшего с филиалом АО "Россети Тюмень" акт согласования аварийной и технологической брони</t>
  </si>
  <si>
    <t xml:space="preserve">ТЕХНИЧЕСКИЕ ХАРАКТЕРИСТИКИ ЭЛЕКТРОСНАБЖЕНИЯ ПОТРЕБИТЕЛЯ </t>
  </si>
  <si>
    <t>Пример заполнения</t>
  </si>
  <si>
    <t xml:space="preserve">с 00-00 до 24-00 </t>
  </si>
  <si>
    <t>Московское время</t>
  </si>
  <si>
    <t>наименование присоединения</t>
  </si>
  <si>
    <t>Почасовой замер мощности (МВт)</t>
  </si>
  <si>
    <t>Wсут (тыс. кВт.ч)</t>
  </si>
  <si>
    <t>К сут</t>
  </si>
  <si>
    <t>0 - 1</t>
  </si>
  <si>
    <t>обратите внимание!</t>
  </si>
  <si>
    <t>ВЛ 35 кВ Поселковая-1 ПС 35/6 кВ Больничная вв 1</t>
  </si>
  <si>
    <t>ВЛ 35 кВ Поселковая-2 ПС 35/6 кВ Больничная вв 2</t>
  </si>
  <si>
    <r>
      <t xml:space="preserve">ЗАМЕР (время </t>
    </r>
    <r>
      <rPr>
        <sz val="10"/>
        <color rgb="FFFF0000"/>
        <rFont val="Arial Cyr"/>
        <charset val="204"/>
      </rPr>
      <t>МОСКОВСКОЕ</t>
    </r>
    <r>
      <rPr>
        <sz val="10"/>
        <rFont val="Arial Cyr"/>
        <charset val="204"/>
      </rPr>
      <t>)</t>
    </r>
  </si>
  <si>
    <t>ВЛ 35 кВ Поселковая-1,2 ПС 35/6 кВ №8 1с</t>
  </si>
  <si>
    <t>ВЛ 35 кВ Поселковая-1,2 ПС 35/6 кВ №8 2с</t>
  </si>
  <si>
    <r>
      <t xml:space="preserve">Согласно письму ТРДУ </t>
    </r>
    <r>
      <rPr>
        <sz val="14"/>
        <color rgb="FF0070C0"/>
        <rFont val="Arial"/>
        <family val="2"/>
        <charset val="204"/>
      </rPr>
      <t xml:space="preserve"> замер по АЧР необходимо произвести по уральскому времени, указав нагрузку объекта в целом за часы московского времени.</t>
    </r>
  </si>
  <si>
    <t>Данные о суммарной установленной мощности и суммарном объёме имеющихся и отключенных источников реактивной мощности в зоне ответственности филиала АО "Россети Тюмень" НЮЭС  по результатам замера в контрольные часы 15.12.2021 г.</t>
  </si>
  <si>
    <t>Ведомость контрольного замера 15.12.2021</t>
  </si>
  <si>
    <t>во избежание путанницы, добавила два часа замера за 15.12.2021г по московскому времени 23-00 и 24-00, что соответствует 1-00 и 2-00 уральского времени</t>
  </si>
  <si>
    <t>14.12.2021                                                            часы замеров (московское время)</t>
  </si>
  <si>
    <t>15.12.2021  часы замеров (московское время)</t>
  </si>
  <si>
    <r>
      <t xml:space="preserve">Нагрузка объекта в целом на </t>
    </r>
    <r>
      <rPr>
        <b/>
        <sz val="10"/>
        <color rgb="FFFF0000"/>
        <rFont val="Arial"/>
        <family val="2"/>
        <charset val="204"/>
      </rPr>
      <t xml:space="preserve">02 ч мск </t>
    </r>
    <r>
      <rPr>
        <b/>
        <sz val="10"/>
        <rFont val="Arial"/>
        <family val="2"/>
        <charset val="204"/>
      </rPr>
      <t>времени</t>
    </r>
  </si>
  <si>
    <r>
      <t xml:space="preserve">Нагрузка объекта в целом на </t>
    </r>
    <r>
      <rPr>
        <b/>
        <sz val="10"/>
        <color rgb="FFFF0000"/>
        <rFont val="Arial"/>
        <family val="2"/>
        <charset val="204"/>
      </rPr>
      <t>08 ч мск</t>
    </r>
    <r>
      <rPr>
        <b/>
        <sz val="10"/>
        <rFont val="Arial"/>
        <family val="2"/>
        <charset val="204"/>
      </rPr>
      <t xml:space="preserve"> времени</t>
    </r>
  </si>
  <si>
    <r>
      <t xml:space="preserve">Нагрузка объекта в целом на </t>
    </r>
    <r>
      <rPr>
        <b/>
        <sz val="10"/>
        <color rgb="FFFF0000"/>
        <rFont val="Arial"/>
        <family val="2"/>
        <charset val="204"/>
      </rPr>
      <t xml:space="preserve">16 ч мск </t>
    </r>
    <r>
      <rPr>
        <b/>
        <sz val="10"/>
        <rFont val="Arial"/>
        <family val="2"/>
        <charset val="204"/>
      </rPr>
      <t>времени</t>
    </r>
  </si>
  <si>
    <r>
      <t xml:space="preserve">Нагрузка объекта в целом на </t>
    </r>
    <r>
      <rPr>
        <b/>
        <sz val="10"/>
        <color rgb="FFFF0000"/>
        <rFont val="Arial"/>
        <family val="2"/>
        <charset val="204"/>
      </rPr>
      <t xml:space="preserve">18 ч мск </t>
    </r>
    <r>
      <rPr>
        <b/>
        <sz val="10"/>
        <rFont val="Arial"/>
        <family val="2"/>
        <charset val="204"/>
      </rPr>
      <t>времени</t>
    </r>
  </si>
  <si>
    <t>Перечень АЧР и ЧАПВ с указанием уставок и подключений мощности по замеру 15.12.2021 г.</t>
  </si>
  <si>
    <t>1.1</t>
  </si>
  <si>
    <t>1.2</t>
  </si>
  <si>
    <t>ПС-ЛПХ</t>
  </si>
  <si>
    <t>2.</t>
  </si>
  <si>
    <t xml:space="preserve">ПС ЛПХ яч.3 </t>
  </si>
  <si>
    <t>В-10 Водозобор-1</t>
  </si>
  <si>
    <t xml:space="preserve">ПС ЛПХ яч.8 </t>
  </si>
  <si>
    <t>В-10 Водозобор-2</t>
  </si>
  <si>
    <t>2.1.1.</t>
  </si>
  <si>
    <t>Всего по ПС-ЛПХ</t>
  </si>
  <si>
    <t>2.1.2.</t>
  </si>
  <si>
    <t xml:space="preserve"> ПС-Лиственная</t>
  </si>
  <si>
    <t>ПС Лиственная яч.6</t>
  </si>
  <si>
    <t xml:space="preserve"> В-10 Поселок-2</t>
  </si>
  <si>
    <t>2.2.1.</t>
  </si>
  <si>
    <t xml:space="preserve">ПС Лиственная яч.7 </t>
  </si>
  <si>
    <t>В-10 Поселок-1</t>
  </si>
  <si>
    <t>2.2.2.</t>
  </si>
  <si>
    <t>Всего по ПС-Лиственной</t>
  </si>
  <si>
    <t>2.3.1.</t>
  </si>
  <si>
    <t>ПС-Пойковская</t>
  </si>
  <si>
    <t xml:space="preserve"> 110/35/6 Пойковская</t>
  </si>
  <si>
    <t>ВЛ-35кВ Поселковая-1 яч.5</t>
  </si>
  <si>
    <t>ВЛ-35кВ Поселковая-2 яч.2</t>
  </si>
  <si>
    <t xml:space="preserve"> ЗРУ-6 Пойковская</t>
  </si>
  <si>
    <t>В-6кВ 1Т</t>
  </si>
  <si>
    <t>В-6кВ 2Т</t>
  </si>
  <si>
    <t>1ТСН</t>
  </si>
  <si>
    <t>2ТСН</t>
  </si>
  <si>
    <t>Всего по ПС-Пойковская</t>
  </si>
  <si>
    <t>Всего по всем ПС</t>
  </si>
  <si>
    <t>Исполнитель:</t>
  </si>
  <si>
    <t xml:space="preserve">Начальник СУРЭМ Липовская Татьяна Владимировна </t>
  </si>
  <si>
    <t>т.8-3463-316223</t>
  </si>
  <si>
    <t>Нагрузка по данным контрольного замера 17.06.2020, кВт за 10-00 (мск.)</t>
  </si>
  <si>
    <t>Наименование  сетевой энергоснабжающей организации, сбытовой организации заключившей договор с АО "Россети Тюмень" на передачу эл. энергии потребителю подписавшему  Акт аварийной и технологической брони</t>
  </si>
  <si>
    <t>ПС 110/35/6кВ  "Пойковская"</t>
  </si>
  <si>
    <t>ВЛ-35 кВ Поселковая-1</t>
  </si>
  <si>
    <t xml:space="preserve">ПМУП "УТВС"  </t>
  </si>
  <si>
    <t>Котельная № 1</t>
  </si>
  <si>
    <t>с ВЛ-35кВ Поселковая-1 на ВЛ-35кВ Поселковая-2 и наоборот, вручную</t>
  </si>
  <si>
    <t xml:space="preserve"> -</t>
  </si>
  <si>
    <t>АТАБ  б/н 2013 года,    АРБП № 30 от 17.08.2015 года</t>
  </si>
  <si>
    <t>Котельная № 3</t>
  </si>
  <si>
    <t>Котельная мкр. «Дорожник»</t>
  </si>
  <si>
    <t>Водозабор</t>
  </si>
  <si>
    <t xml:space="preserve">Водоочистные сооружения-8000 </t>
  </si>
  <si>
    <t>ГКНС</t>
  </si>
  <si>
    <t>ЗАО "КОМСТАР-Регионы" Уральский филиал ЦУС ХМАО-Югра</t>
  </si>
  <si>
    <t xml:space="preserve">Узел связи ЗАО «Комстар-Регионы» 
в ДК «Родники»
</t>
  </si>
  <si>
    <t xml:space="preserve">Узел связи ЗАО «Комстар-Регионы» 
в ж/д 4-1-32
</t>
  </si>
  <si>
    <t>ОВО Отдела полиции №1</t>
  </si>
  <si>
    <t>Система централизованного наблюдения ОВО отдела полиции
в ДК «Родники»</t>
  </si>
  <si>
    <t xml:space="preserve"> ОАО "Ростелеком"</t>
  </si>
  <si>
    <t>Связь, охранная и пож. сигнализация, деж. освещение ОАО «Ростелеком»
в ж/д 4-1-32</t>
  </si>
  <si>
    <t>ПС 110/35/6кВ   "Пойковская"</t>
  </si>
  <si>
    <t>ВЛ-35 кВ  Поселковая-2</t>
  </si>
  <si>
    <t>Котельная №1</t>
  </si>
  <si>
    <t>с ВЛ-35кВ Поселковая-2 на ВЛ-35кВ Поселковая-1 и наоборот, вручную</t>
  </si>
  <si>
    <t>Котельная №3</t>
  </si>
  <si>
    <t>Водоочистные сооружения-8000</t>
  </si>
  <si>
    <t>КНС-4</t>
  </si>
  <si>
    <t>КНС-7</t>
  </si>
  <si>
    <t>Центральный теплопункт -2</t>
  </si>
  <si>
    <t>Центральный теплопункт -4</t>
  </si>
  <si>
    <t>Центральный теплопункт -7</t>
  </si>
  <si>
    <t>Связь и пожаро-охранная сигнализация ОАО «Ростелеком»</t>
  </si>
  <si>
    <t>Токопровод 6кВ - 1</t>
  </si>
  <si>
    <t>Котельная №2</t>
  </si>
  <si>
    <t xml:space="preserve">с Токопровода 6кВ-1 на Токопровод 6кВ-2
 и наоборот, вручную
</t>
  </si>
  <si>
    <t>Канализационно-очистные сооружения-7000</t>
  </si>
  <si>
    <t>Арт. скв. № 11,12,13</t>
  </si>
  <si>
    <t>Арт. скв. № 17,18</t>
  </si>
  <si>
    <t>ОАО "Тюменьэнерго"</t>
  </si>
  <si>
    <t>Дисп. и техн. связь, пожаро-охранная сигнализация НЮЭС ОАО «Тюменьэнерго»</t>
  </si>
  <si>
    <t>Токопровод 6кВ - 2</t>
  </si>
  <si>
    <t xml:space="preserve">с Токопровода 6кВ-2 на Токопровод 6кВ-1
 и наоборот, вручную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</si>
</sst>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-* #,##0.000000_р_._-;\-* #,##0.000000_р_._-;_-* &quot;-&quot;??_р_._-;_-@_-"/>
    <numFmt numFmtId="167" formatCode="0.0"/>
    <numFmt numFmtId="168" formatCode="0.000"/>
  </numFmts>
  <fonts count="4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6"/>
      <color rgb="FFFF0000"/>
      <name val="Arial Cyr"/>
      <family val="2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12"/>
      <color indexed="10"/>
      <name val="Arial Cyr"/>
      <charset val="204"/>
    </font>
    <font>
      <sz val="10"/>
      <color indexed="10"/>
      <name val="Arial Cyr"/>
      <charset val="204"/>
    </font>
    <font>
      <b/>
      <sz val="12"/>
      <color indexed="12"/>
      <name val="Arial Cyr"/>
      <charset val="204"/>
    </font>
    <font>
      <b/>
      <sz val="12"/>
      <color rgb="FF0000FF"/>
      <name val="Arial Cyr"/>
      <charset val="204"/>
    </font>
    <font>
      <b/>
      <sz val="12"/>
      <color rgb="FFFF0000"/>
      <name val="Arial Cyr"/>
      <charset val="204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 Cyr"/>
      <charset val="204"/>
    </font>
    <font>
      <sz val="10"/>
      <name val="Times New Roman CE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  <font>
      <b/>
      <sz val="11"/>
      <name val="Arial Cyr"/>
      <charset val="204"/>
    </font>
    <font>
      <b/>
      <sz val="12"/>
      <color rgb="FFFF000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name val="Times New Roman"/>
      <family val="1"/>
      <charset val="204"/>
    </font>
    <font>
      <i/>
      <sz val="9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12"/>
      <name val="Arial Cyr"/>
      <charset val="204"/>
    </font>
    <font>
      <sz val="10"/>
      <color indexed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19" fillId="0" borderId="0"/>
    <xf numFmtId="0" fontId="8" fillId="0" borderId="0"/>
    <xf numFmtId="0" fontId="25" fillId="0" borderId="0"/>
    <xf numFmtId="0" fontId="25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9" fillId="0" borderId="0" applyBorder="0"/>
    <xf numFmtId="0" fontId="19" fillId="0" borderId="0"/>
    <xf numFmtId="0" fontId="19" fillId="0" borderId="0"/>
    <xf numFmtId="0" fontId="6" fillId="0" borderId="0"/>
    <xf numFmtId="0" fontId="30" fillId="0" borderId="0"/>
    <xf numFmtId="0" fontId="5" fillId="0" borderId="0"/>
    <xf numFmtId="0" fontId="4" fillId="0" borderId="0"/>
    <xf numFmtId="0" fontId="31" fillId="0" borderId="0"/>
    <xf numFmtId="0" fontId="19" fillId="0" borderId="0"/>
    <xf numFmtId="0" fontId="3" fillId="0" borderId="0"/>
    <xf numFmtId="0" fontId="2" fillId="0" borderId="0"/>
    <xf numFmtId="0" fontId="1" fillId="0" borderId="0"/>
    <xf numFmtId="0" fontId="8" fillId="0" borderId="0"/>
  </cellStyleXfs>
  <cellXfs count="269"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8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13" fillId="0" borderId="0" xfId="0" applyFont="1"/>
    <xf numFmtId="0" fontId="22" fillId="0" borderId="33" xfId="2" applyFont="1" applyFill="1" applyBorder="1" applyAlignment="1" applyProtection="1">
      <alignment horizontal="center"/>
      <protection hidden="1"/>
    </xf>
    <xf numFmtId="0" fontId="22" fillId="0" borderId="34" xfId="2" applyFont="1" applyFill="1" applyBorder="1" applyAlignment="1" applyProtection="1">
      <alignment horizontal="center"/>
      <protection hidden="1"/>
    </xf>
    <xf numFmtId="1" fontId="23" fillId="0" borderId="10" xfId="2" applyNumberFormat="1" applyFont="1" applyFill="1" applyBorder="1" applyAlignment="1">
      <alignment horizontal="center"/>
    </xf>
    <xf numFmtId="1" fontId="23" fillId="0" borderId="35" xfId="2" applyNumberFormat="1" applyFont="1" applyFill="1" applyBorder="1" applyAlignment="1">
      <alignment horizontal="center"/>
    </xf>
    <xf numFmtId="1" fontId="23" fillId="0" borderId="36" xfId="2" applyNumberFormat="1" applyFont="1" applyFill="1" applyBorder="1" applyAlignment="1">
      <alignment horizontal="center"/>
    </xf>
    <xf numFmtId="0" fontId="21" fillId="0" borderId="0" xfId="2" applyFont="1" applyFill="1"/>
    <xf numFmtId="0" fontId="20" fillId="0" borderId="38" xfId="2" applyFont="1" applyFill="1" applyBorder="1" applyAlignment="1">
      <alignment vertical="top" wrapText="1"/>
    </xf>
    <xf numFmtId="2" fontId="26" fillId="3" borderId="39" xfId="2" applyNumberFormat="1" applyFont="1" applyFill="1" applyBorder="1" applyAlignment="1">
      <alignment horizontal="center" vertical="center"/>
    </xf>
    <xf numFmtId="2" fontId="26" fillId="3" borderId="12" xfId="2" applyNumberFormat="1" applyFont="1" applyFill="1" applyBorder="1" applyAlignment="1">
      <alignment horizontal="center" vertical="center"/>
    </xf>
    <xf numFmtId="2" fontId="26" fillId="3" borderId="37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1" fillId="0" borderId="12" xfId="10" applyFont="1" applyFill="1" applyBorder="1" applyAlignment="1">
      <alignment horizontal="center" vertical="center"/>
    </xf>
    <xf numFmtId="0" fontId="22" fillId="0" borderId="31" xfId="2" applyFont="1" applyFill="1" applyBorder="1" applyAlignment="1" applyProtection="1">
      <alignment horizontal="center" wrapText="1"/>
      <protection hidden="1"/>
    </xf>
    <xf numFmtId="0" fontId="22" fillId="0" borderId="45" xfId="2" applyFont="1" applyFill="1" applyBorder="1" applyAlignment="1" applyProtection="1">
      <alignment horizontal="center"/>
      <protection hidden="1"/>
    </xf>
    <xf numFmtId="1" fontId="23" fillId="0" borderId="46" xfId="2" applyNumberFormat="1" applyFont="1" applyFill="1" applyBorder="1" applyAlignment="1">
      <alignment horizontal="center"/>
    </xf>
    <xf numFmtId="0" fontId="21" fillId="0" borderId="47" xfId="9" applyFont="1" applyFill="1" applyBorder="1" applyAlignment="1">
      <alignment horizontal="left" vertical="center" wrapText="1"/>
    </xf>
    <xf numFmtId="0" fontId="21" fillId="0" borderId="13" xfId="10" applyFont="1" applyFill="1" applyBorder="1" applyAlignment="1">
      <alignment horizontal="center" vertical="center"/>
    </xf>
    <xf numFmtId="0" fontId="21" fillId="0" borderId="37" xfId="10" quotePrefix="1" applyFont="1" applyFill="1" applyBorder="1" applyAlignment="1">
      <alignment horizontal="center" vertical="center"/>
    </xf>
    <xf numFmtId="2" fontId="21" fillId="0" borderId="13" xfId="10" applyNumberFormat="1" applyFont="1" applyFill="1" applyBorder="1" applyAlignment="1">
      <alignment horizontal="center" vertical="center"/>
    </xf>
    <xf numFmtId="2" fontId="21" fillId="0" borderId="13" xfId="10" applyNumberFormat="1" applyFont="1" applyBorder="1" applyAlignment="1">
      <alignment horizontal="center" vertical="center"/>
    </xf>
    <xf numFmtId="0" fontId="20" fillId="0" borderId="47" xfId="2" applyFont="1" applyFill="1" applyBorder="1" applyAlignment="1">
      <alignment horizontal="center" vertical="top" wrapText="1"/>
    </xf>
    <xf numFmtId="0" fontId="21" fillId="0" borderId="37" xfId="2" applyFont="1" applyFill="1" applyBorder="1" applyAlignment="1">
      <alignment horizontal="center" vertical="center"/>
    </xf>
    <xf numFmtId="2" fontId="26" fillId="3" borderId="13" xfId="2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2" fillId="0" borderId="19" xfId="2" applyFont="1" applyFill="1" applyBorder="1" applyAlignment="1" applyProtection="1">
      <alignment horizontal="center"/>
      <protection hidden="1"/>
    </xf>
    <xf numFmtId="0" fontId="21" fillId="0" borderId="13" xfId="2" applyFont="1" applyFill="1" applyBorder="1" applyAlignment="1">
      <alignment horizontal="center" vertical="center"/>
    </xf>
    <xf numFmtId="0" fontId="19" fillId="0" borderId="12" xfId="0" applyFont="1" applyBorder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22" fillId="0" borderId="48" xfId="2" applyFont="1" applyFill="1" applyBorder="1" applyAlignment="1" applyProtection="1">
      <alignment horizontal="center"/>
      <protection hidden="1"/>
    </xf>
    <xf numFmtId="0" fontId="24" fillId="0" borderId="14" xfId="2" applyFont="1" applyFill="1" applyBorder="1" applyAlignment="1">
      <alignment vertical="top" wrapText="1"/>
    </xf>
    <xf numFmtId="0" fontId="21" fillId="0" borderId="39" xfId="10" quotePrefix="1" applyFont="1" applyFill="1" applyBorder="1" applyAlignment="1">
      <alignment horizontal="center" vertical="center"/>
    </xf>
    <xf numFmtId="0" fontId="21" fillId="0" borderId="13" xfId="10" quotePrefix="1" applyFont="1" applyFill="1" applyBorder="1" applyAlignment="1">
      <alignment horizontal="center" vertical="center"/>
    </xf>
    <xf numFmtId="0" fontId="21" fillId="0" borderId="49" xfId="10" quotePrefix="1" applyFont="1" applyFill="1" applyBorder="1" applyAlignment="1">
      <alignment horizontal="center" vertical="center"/>
    </xf>
    <xf numFmtId="0" fontId="20" fillId="0" borderId="41" xfId="2" applyFont="1" applyFill="1" applyBorder="1" applyAlignment="1">
      <alignment vertical="top" wrapText="1"/>
    </xf>
    <xf numFmtId="0" fontId="21" fillId="0" borderId="39" xfId="2" applyFont="1" applyFill="1" applyBorder="1" applyAlignment="1">
      <alignment horizontal="center" vertical="center"/>
    </xf>
    <xf numFmtId="0" fontId="21" fillId="0" borderId="49" xfId="2" applyFont="1" applyFill="1" applyBorder="1" applyAlignment="1">
      <alignment horizontal="center" vertical="center"/>
    </xf>
    <xf numFmtId="0" fontId="21" fillId="0" borderId="0" xfId="1" applyFont="1" applyFill="1" applyBorder="1"/>
    <xf numFmtId="0" fontId="24" fillId="0" borderId="16" xfId="2" applyFont="1" applyFill="1" applyBorder="1" applyAlignment="1">
      <alignment wrapText="1"/>
    </xf>
    <xf numFmtId="0" fontId="27" fillId="0" borderId="0" xfId="19" applyFont="1"/>
    <xf numFmtId="2" fontId="32" fillId="0" borderId="0" xfId="0" applyNumberFormat="1" applyFont="1" applyFill="1" applyAlignment="1">
      <alignment horizontal="left"/>
    </xf>
    <xf numFmtId="2" fontId="33" fillId="0" borderId="0" xfId="0" applyNumberFormat="1" applyFont="1"/>
    <xf numFmtId="2" fontId="34" fillId="0" borderId="0" xfId="0" applyNumberFormat="1" applyFont="1" applyBorder="1" applyAlignment="1">
      <alignment vertical="center" wrapText="1"/>
    </xf>
    <xf numFmtId="0" fontId="0" fillId="0" borderId="0" xfId="0" applyBorder="1"/>
    <xf numFmtId="0" fontId="35" fillId="0" borderId="0" xfId="0" applyFont="1" applyBorder="1"/>
    <xf numFmtId="2" fontId="36" fillId="0" borderId="0" xfId="0" applyNumberFormat="1" applyFont="1"/>
    <xf numFmtId="49" fontId="37" fillId="0" borderId="10" xfId="0" applyNumberFormat="1" applyFont="1" applyFill="1" applyBorder="1" applyAlignment="1">
      <alignment horizontal="center" vertical="center" wrapText="1"/>
    </xf>
    <xf numFmtId="49" fontId="37" fillId="4" borderId="10" xfId="0" applyNumberFormat="1" applyFont="1" applyFill="1" applyBorder="1" applyAlignment="1">
      <alignment horizontal="center" vertical="center" wrapText="1"/>
    </xf>
    <xf numFmtId="49" fontId="37" fillId="0" borderId="36" xfId="0" applyNumberFormat="1" applyFont="1" applyFill="1" applyBorder="1" applyAlignment="1">
      <alignment horizontal="center" vertical="center" wrapText="1"/>
    </xf>
    <xf numFmtId="0" fontId="22" fillId="0" borderId="19" xfId="2" applyFont="1" applyFill="1" applyBorder="1" applyAlignment="1" applyProtection="1">
      <alignment horizontal="center"/>
      <protection hidden="1"/>
    </xf>
    <xf numFmtId="0" fontId="20" fillId="0" borderId="0" xfId="1" applyFont="1" applyFill="1" applyAlignment="1"/>
    <xf numFmtId="1" fontId="23" fillId="0" borderId="53" xfId="2" applyNumberFormat="1" applyFont="1" applyFill="1" applyBorder="1" applyAlignment="1">
      <alignment horizontal="center"/>
    </xf>
    <xf numFmtId="0" fontId="21" fillId="0" borderId="41" xfId="10" quotePrefix="1" applyFont="1" applyFill="1" applyBorder="1" applyAlignment="1">
      <alignment horizontal="center" vertical="center"/>
    </xf>
    <xf numFmtId="0" fontId="38" fillId="0" borderId="0" xfId="10" applyFont="1" applyFill="1"/>
    <xf numFmtId="0" fontId="39" fillId="0" borderId="0" xfId="10" applyFont="1" applyFill="1"/>
    <xf numFmtId="0" fontId="18" fillId="0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49" fontId="41" fillId="0" borderId="41" xfId="0" applyNumberFormat="1" applyFont="1" applyBorder="1" applyAlignment="1">
      <alignment horizontal="center"/>
    </xf>
    <xf numFmtId="0" fontId="42" fillId="5" borderId="42" xfId="0" applyFont="1" applyFill="1" applyBorder="1"/>
    <xf numFmtId="0" fontId="42" fillId="0" borderId="8" xfId="0" applyFont="1" applyFill="1" applyBorder="1" applyAlignment="1"/>
    <xf numFmtId="165" fontId="41" fillId="5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1" fillId="6" borderId="8" xfId="0" applyNumberFormat="1" applyFont="1" applyFill="1" applyBorder="1" applyAlignment="1">
      <alignment horizontal="center"/>
    </xf>
    <xf numFmtId="165" fontId="41" fillId="6" borderId="8" xfId="6" applyNumberFormat="1" applyFont="1" applyFill="1" applyBorder="1" applyAlignment="1">
      <alignment horizontal="center"/>
    </xf>
    <xf numFmtId="165" fontId="41" fillId="6" borderId="8" xfId="0" applyNumberFormat="1" applyFont="1" applyFill="1" applyBorder="1"/>
    <xf numFmtId="165" fontId="41" fillId="5" borderId="8" xfId="0" applyNumberFormat="1" applyFont="1" applyFill="1" applyBorder="1"/>
    <xf numFmtId="165" fontId="41" fillId="5" borderId="43" xfId="0" applyNumberFormat="1" applyFont="1" applyFill="1" applyBorder="1"/>
    <xf numFmtId="4" fontId="41" fillId="0" borderId="1" xfId="7" applyNumberFormat="1" applyFont="1" applyBorder="1" applyAlignment="1">
      <alignment horizontal="center"/>
    </xf>
    <xf numFmtId="2" fontId="41" fillId="5" borderId="30" xfId="0" applyNumberFormat="1" applyFont="1" applyFill="1" applyBorder="1"/>
    <xf numFmtId="0" fontId="41" fillId="0" borderId="0" xfId="0" applyFont="1"/>
    <xf numFmtId="0" fontId="19" fillId="7" borderId="41" xfId="0" applyFont="1" applyFill="1" applyBorder="1"/>
    <xf numFmtId="0" fontId="19" fillId="0" borderId="12" xfId="0" applyFont="1" applyFill="1" applyBorder="1" applyAlignment="1"/>
    <xf numFmtId="165" fontId="41" fillId="0" borderId="12" xfId="0" applyNumberFormat="1" applyFont="1" applyBorder="1" applyAlignment="1">
      <alignment horizontal="center" vertical="center"/>
    </xf>
    <xf numFmtId="165" fontId="41" fillId="0" borderId="12" xfId="0" applyNumberFormat="1" applyFont="1" applyFill="1" applyBorder="1" applyAlignment="1">
      <alignment horizontal="center" vertical="center"/>
    </xf>
    <xf numFmtId="165" fontId="41" fillId="6" borderId="12" xfId="0" applyNumberFormat="1" applyFont="1" applyFill="1" applyBorder="1" applyAlignment="1">
      <alignment horizontal="center" vertical="center"/>
    </xf>
    <xf numFmtId="165" fontId="41" fillId="6" borderId="12" xfId="6" applyNumberFormat="1" applyFont="1" applyFill="1" applyBorder="1" applyAlignment="1">
      <alignment horizontal="center" vertical="center"/>
    </xf>
    <xf numFmtId="165" fontId="41" fillId="0" borderId="40" xfId="0" applyNumberFormat="1" applyFont="1" applyBorder="1" applyAlignment="1">
      <alignment horizontal="center" vertical="center"/>
    </xf>
    <xf numFmtId="165" fontId="41" fillId="0" borderId="39" xfId="7" applyNumberFormat="1" applyFont="1" applyBorder="1" applyAlignment="1">
      <alignment horizontal="center" vertical="center"/>
    </xf>
    <xf numFmtId="165" fontId="41" fillId="5" borderId="37" xfId="0" applyNumberFormat="1" applyFont="1" applyFill="1" applyBorder="1" applyAlignment="1">
      <alignment horizontal="center" vertical="center"/>
    </xf>
    <xf numFmtId="0" fontId="19" fillId="0" borderId="41" xfId="0" applyFont="1" applyFill="1" applyBorder="1"/>
    <xf numFmtId="165" fontId="41" fillId="0" borderId="8" xfId="0" applyNumberFormat="1" applyFont="1" applyBorder="1" applyAlignment="1">
      <alignment horizontal="center" vertical="center"/>
    </xf>
    <xf numFmtId="165" fontId="41" fillId="0" borderId="8" xfId="0" applyNumberFormat="1" applyFont="1" applyFill="1" applyBorder="1" applyAlignment="1">
      <alignment horizontal="center" vertical="center"/>
    </xf>
    <xf numFmtId="165" fontId="41" fillId="6" borderId="8" xfId="0" applyNumberFormat="1" applyFont="1" applyFill="1" applyBorder="1" applyAlignment="1">
      <alignment horizontal="center" vertical="center"/>
    </xf>
    <xf numFmtId="165" fontId="41" fillId="6" borderId="8" xfId="6" applyNumberFormat="1" applyFont="1" applyFill="1" applyBorder="1" applyAlignment="1">
      <alignment horizontal="center" vertical="center"/>
    </xf>
    <xf numFmtId="0" fontId="43" fillId="5" borderId="41" xfId="0" applyFont="1" applyFill="1" applyBorder="1" applyAlignment="1">
      <alignment horizontal="center"/>
    </xf>
    <xf numFmtId="0" fontId="41" fillId="0" borderId="41" xfId="0" applyFont="1" applyFill="1" applyBorder="1"/>
    <xf numFmtId="0" fontId="41" fillId="0" borderId="12" xfId="0" applyFont="1" applyFill="1" applyBorder="1" applyAlignment="1"/>
    <xf numFmtId="165" fontId="19" fillId="0" borderId="8" xfId="0" applyNumberFormat="1" applyFont="1" applyBorder="1" applyAlignment="1">
      <alignment horizontal="center" vertical="center"/>
    </xf>
    <xf numFmtId="165" fontId="19" fillId="0" borderId="8" xfId="0" applyNumberFormat="1" applyFont="1" applyFill="1" applyBorder="1" applyAlignment="1">
      <alignment horizontal="center" vertical="center"/>
    </xf>
    <xf numFmtId="165" fontId="19" fillId="6" borderId="8" xfId="0" applyNumberFormat="1" applyFont="1" applyFill="1" applyBorder="1" applyAlignment="1">
      <alignment horizontal="center" vertical="center"/>
    </xf>
    <xf numFmtId="165" fontId="19" fillId="0" borderId="12" xfId="20" applyNumberFormat="1" applyFont="1" applyFill="1" applyBorder="1" applyAlignment="1">
      <alignment horizontal="center" vertical="center"/>
    </xf>
    <xf numFmtId="165" fontId="19" fillId="0" borderId="39" xfId="7" applyNumberFormat="1" applyFont="1" applyFill="1" applyBorder="1" applyAlignment="1">
      <alignment horizontal="center" vertical="center"/>
    </xf>
    <xf numFmtId="165" fontId="19" fillId="0" borderId="37" xfId="20" applyNumberFormat="1" applyFont="1" applyFill="1" applyBorder="1" applyAlignment="1">
      <alignment horizontal="center" vertical="center"/>
    </xf>
    <xf numFmtId="165" fontId="41" fillId="5" borderId="0" xfId="0" applyNumberFormat="1" applyFont="1" applyFill="1"/>
    <xf numFmtId="0" fontId="41" fillId="5" borderId="0" xfId="0" applyFont="1" applyFill="1"/>
    <xf numFmtId="0" fontId="44" fillId="0" borderId="41" xfId="0" applyFont="1" applyFill="1" applyBorder="1"/>
    <xf numFmtId="0" fontId="44" fillId="0" borderId="12" xfId="0" applyFont="1" applyFill="1" applyBorder="1" applyAlignment="1"/>
    <xf numFmtId="165" fontId="45" fillId="0" borderId="8" xfId="0" applyNumberFormat="1" applyFont="1" applyBorder="1" applyAlignment="1">
      <alignment horizontal="center" vertical="center"/>
    </xf>
    <xf numFmtId="165" fontId="45" fillId="0" borderId="8" xfId="0" applyNumberFormat="1" applyFont="1" applyFill="1" applyBorder="1" applyAlignment="1">
      <alignment horizontal="center" vertical="center"/>
    </xf>
    <xf numFmtId="165" fontId="45" fillId="6" borderId="8" xfId="0" applyNumberFormat="1" applyFont="1" applyFill="1" applyBorder="1" applyAlignment="1">
      <alignment horizontal="center" vertical="center"/>
    </xf>
    <xf numFmtId="165" fontId="45" fillId="0" borderId="12" xfId="20" applyNumberFormat="1" applyFont="1" applyFill="1" applyBorder="1" applyAlignment="1">
      <alignment horizontal="center" vertical="center"/>
    </xf>
    <xf numFmtId="165" fontId="45" fillId="0" borderId="39" xfId="7" applyNumberFormat="1" applyFont="1" applyFill="1" applyBorder="1" applyAlignment="1">
      <alignment horizontal="center" vertical="center"/>
    </xf>
    <xf numFmtId="165" fontId="45" fillId="0" borderId="37" xfId="20" applyNumberFormat="1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/>
    </xf>
    <xf numFmtId="165" fontId="41" fillId="0" borderId="0" xfId="0" applyNumberFormat="1" applyFont="1"/>
    <xf numFmtId="0" fontId="45" fillId="0" borderId="41" xfId="0" applyFont="1" applyFill="1" applyBorder="1"/>
    <xf numFmtId="0" fontId="45" fillId="0" borderId="12" xfId="0" applyFont="1" applyFill="1" applyBorder="1" applyAlignment="1"/>
    <xf numFmtId="14" fontId="41" fillId="0" borderId="41" xfId="0" applyNumberFormat="1" applyFont="1" applyBorder="1" applyAlignment="1">
      <alignment horizontal="center"/>
    </xf>
    <xf numFmtId="0" fontId="41" fillId="8" borderId="41" xfId="0" applyFont="1" applyFill="1" applyBorder="1"/>
    <xf numFmtId="0" fontId="41" fillId="8" borderId="12" xfId="0" applyFont="1" applyFill="1" applyBorder="1" applyAlignment="1"/>
    <xf numFmtId="165" fontId="19" fillId="8" borderId="8" xfId="0" applyNumberFormat="1" applyFont="1" applyFill="1" applyBorder="1" applyAlignment="1">
      <alignment horizontal="center" vertical="center"/>
    </xf>
    <xf numFmtId="165" fontId="19" fillId="8" borderId="12" xfId="20" applyNumberFormat="1" applyFont="1" applyFill="1" applyBorder="1" applyAlignment="1">
      <alignment horizontal="center" vertical="center"/>
    </xf>
    <xf numFmtId="165" fontId="19" fillId="8" borderId="39" xfId="7" applyNumberFormat="1" applyFont="1" applyFill="1" applyBorder="1" applyAlignment="1">
      <alignment horizontal="center" vertical="center"/>
    </xf>
    <xf numFmtId="165" fontId="19" fillId="8" borderId="37" xfId="20" applyNumberFormat="1" applyFont="1" applyFill="1" applyBorder="1" applyAlignment="1">
      <alignment horizontal="center" vertical="center"/>
    </xf>
    <xf numFmtId="165" fontId="45" fillId="5" borderId="8" xfId="0" applyNumberFormat="1" applyFont="1" applyFill="1" applyBorder="1" applyAlignment="1">
      <alignment horizontal="center" vertical="center"/>
    </xf>
    <xf numFmtId="165" fontId="19" fillId="5" borderId="8" xfId="0" applyNumberFormat="1" applyFont="1" applyFill="1" applyBorder="1" applyAlignment="1">
      <alignment horizontal="center" vertical="center"/>
    </xf>
    <xf numFmtId="165" fontId="19" fillId="8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41" fillId="0" borderId="39" xfId="0" applyFont="1" applyFill="1" applyBorder="1"/>
    <xf numFmtId="0" fontId="19" fillId="7" borderId="39" xfId="0" applyFont="1" applyFill="1" applyBorder="1"/>
    <xf numFmtId="165" fontId="41" fillId="8" borderId="12" xfId="0" applyNumberFormat="1" applyFont="1" applyFill="1" applyBorder="1" applyAlignment="1">
      <alignment horizontal="center" vertical="center"/>
    </xf>
    <xf numFmtId="165" fontId="41" fillId="8" borderId="12" xfId="6" applyNumberFormat="1" applyFont="1" applyFill="1" applyBorder="1" applyAlignment="1">
      <alignment horizontal="center" vertical="center"/>
    </xf>
    <xf numFmtId="165" fontId="41" fillId="8" borderId="40" xfId="0" applyNumberFormat="1" applyFont="1" applyFill="1" applyBorder="1" applyAlignment="1">
      <alignment horizontal="center" vertical="center"/>
    </xf>
    <xf numFmtId="165" fontId="41" fillId="8" borderId="39" xfId="7" applyNumberFormat="1" applyFont="1" applyFill="1" applyBorder="1" applyAlignment="1">
      <alignment horizontal="center" vertical="center"/>
    </xf>
    <xf numFmtId="165" fontId="41" fillId="8" borderId="37" xfId="0" applyNumberFormat="1" applyFont="1" applyFill="1" applyBorder="1" applyAlignment="1">
      <alignment horizontal="center" vertical="center"/>
    </xf>
    <xf numFmtId="0" fontId="41" fillId="9" borderId="9" xfId="0" applyFont="1" applyFill="1" applyBorder="1"/>
    <xf numFmtId="0" fontId="41" fillId="9" borderId="10" xfId="0" applyFont="1" applyFill="1" applyBorder="1" applyAlignment="1"/>
    <xf numFmtId="165" fontId="41" fillId="9" borderId="10" xfId="0" applyNumberFormat="1" applyFont="1" applyFill="1" applyBorder="1" applyAlignment="1">
      <alignment horizontal="center" vertical="center"/>
    </xf>
    <xf numFmtId="166" fontId="41" fillId="9" borderId="10" xfId="0" applyNumberFormat="1" applyFont="1" applyFill="1" applyBorder="1" applyAlignment="1">
      <alignment horizontal="center" vertical="center"/>
    </xf>
    <xf numFmtId="164" fontId="41" fillId="9" borderId="10" xfId="0" applyNumberFormat="1" applyFont="1" applyFill="1" applyBorder="1" applyAlignment="1">
      <alignment horizontal="center" vertical="center"/>
    </xf>
    <xf numFmtId="165" fontId="41" fillId="9" borderId="10" xfId="6" applyNumberFormat="1" applyFont="1" applyFill="1" applyBorder="1" applyAlignment="1">
      <alignment horizontal="center" vertical="center"/>
    </xf>
    <xf numFmtId="165" fontId="41" fillId="9" borderId="35" xfId="0" applyNumberFormat="1" applyFont="1" applyFill="1" applyBorder="1" applyAlignment="1">
      <alignment horizontal="center" vertical="center"/>
    </xf>
    <xf numFmtId="165" fontId="41" fillId="9" borderId="9" xfId="7" applyNumberFormat="1" applyFont="1" applyFill="1" applyBorder="1" applyAlignment="1">
      <alignment horizontal="center" vertical="center"/>
    </xf>
    <xf numFmtId="165" fontId="41" fillId="9" borderId="36" xfId="0" applyNumberFormat="1" applyFont="1" applyFill="1" applyBorder="1" applyAlignment="1">
      <alignment horizontal="center" vertical="center"/>
    </xf>
    <xf numFmtId="0" fontId="19" fillId="0" borderId="0" xfId="0" applyFont="1"/>
    <xf numFmtId="0" fontId="41" fillId="0" borderId="0" xfId="0" applyFont="1" applyBorder="1"/>
    <xf numFmtId="0" fontId="19" fillId="0" borderId="0" xfId="0" applyFont="1" applyFill="1" applyAlignment="1"/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167" fontId="0" fillId="0" borderId="0" xfId="0" applyNumberFormat="1"/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168" fontId="0" fillId="0" borderId="0" xfId="0" applyNumberFormat="1"/>
    <xf numFmtId="0" fontId="9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0" xfId="1" applyFont="1" applyFill="1" applyAlignment="1">
      <alignment horizontal="right"/>
    </xf>
    <xf numFmtId="0" fontId="22" fillId="0" borderId="23" xfId="2" applyFont="1" applyFill="1" applyBorder="1" applyAlignment="1">
      <alignment horizontal="center" vertical="center" wrapText="1"/>
    </xf>
    <xf numFmtId="0" fontId="22" fillId="0" borderId="27" xfId="2" applyFont="1" applyFill="1" applyBorder="1" applyAlignment="1">
      <alignment horizontal="center" vertical="center" wrapText="1"/>
    </xf>
    <xf numFmtId="0" fontId="22" fillId="0" borderId="31" xfId="2" applyFont="1" applyFill="1" applyBorder="1" applyAlignment="1">
      <alignment horizontal="center" vertical="center" wrapText="1"/>
    </xf>
    <xf numFmtId="0" fontId="22" fillId="0" borderId="24" xfId="2" applyFont="1" applyFill="1" applyBorder="1" applyAlignment="1">
      <alignment horizontal="center" vertical="center" wrapText="1"/>
    </xf>
    <xf numFmtId="0" fontId="22" fillId="0" borderId="25" xfId="2" applyFont="1" applyFill="1" applyBorder="1" applyAlignment="1">
      <alignment horizontal="center" vertical="center" wrapText="1"/>
    </xf>
    <xf numFmtId="0" fontId="22" fillId="0" borderId="16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29" xfId="2" applyFont="1" applyFill="1" applyBorder="1" applyAlignment="1">
      <alignment horizontal="center" vertical="center" wrapText="1"/>
    </xf>
    <xf numFmtId="0" fontId="22" fillId="0" borderId="32" xfId="2" applyFont="1" applyFill="1" applyBorder="1" applyAlignment="1">
      <alignment horizontal="center" vertical="center" wrapText="1"/>
    </xf>
    <xf numFmtId="0" fontId="22" fillId="0" borderId="19" xfId="2" applyFont="1" applyFill="1" applyBorder="1" applyAlignment="1" applyProtection="1">
      <alignment horizontal="center"/>
      <protection hidden="1"/>
    </xf>
    <xf numFmtId="0" fontId="22" fillId="0" borderId="26" xfId="2" applyFont="1" applyFill="1" applyBorder="1" applyAlignment="1" applyProtection="1">
      <alignment horizontal="center"/>
      <protection hidden="1"/>
    </xf>
    <xf numFmtId="0" fontId="22" fillId="0" borderId="19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51" xfId="2" applyFont="1" applyFill="1" applyBorder="1" applyAlignment="1" applyProtection="1">
      <alignment horizontal="center" vertical="center" wrapText="1"/>
      <protection hidden="1"/>
    </xf>
    <xf numFmtId="0" fontId="22" fillId="0" borderId="52" xfId="2" applyFont="1" applyFill="1" applyBorder="1" applyAlignment="1" applyProtection="1">
      <alignment horizontal="center" vertical="center" wrapText="1"/>
      <protection hidden="1"/>
    </xf>
    <xf numFmtId="0" fontId="22" fillId="0" borderId="20" xfId="2" applyFont="1" applyFill="1" applyBorder="1" applyAlignment="1" applyProtection="1">
      <alignment horizontal="center" vertical="center"/>
      <protection hidden="1"/>
    </xf>
    <xf numFmtId="0" fontId="22" fillId="0" borderId="28" xfId="2" applyFont="1" applyFill="1" applyBorder="1" applyAlignment="1" applyProtection="1">
      <alignment horizontal="center" vertical="center"/>
      <protection hidden="1"/>
    </xf>
    <xf numFmtId="0" fontId="22" fillId="0" borderId="21" xfId="2" applyFont="1" applyFill="1" applyBorder="1" applyAlignment="1" applyProtection="1">
      <alignment horizontal="center" vertical="center"/>
      <protection hidden="1"/>
    </xf>
    <xf numFmtId="0" fontId="22" fillId="0" borderId="18" xfId="2" applyFont="1" applyFill="1" applyBorder="1" applyAlignment="1" applyProtection="1">
      <alignment horizontal="center" vertical="center"/>
      <protection hidden="1"/>
    </xf>
    <xf numFmtId="0" fontId="22" fillId="0" borderId="26" xfId="2" applyFont="1" applyFill="1" applyBorder="1" applyAlignment="1" applyProtection="1">
      <alignment horizontal="center" vertical="center"/>
      <protection hidden="1"/>
    </xf>
    <xf numFmtId="0" fontId="22" fillId="0" borderId="18" xfId="2" applyFont="1" applyFill="1" applyBorder="1" applyAlignment="1" applyProtection="1">
      <alignment horizontal="center" vertical="center" wrapText="1"/>
      <protection hidden="1"/>
    </xf>
    <xf numFmtId="0" fontId="22" fillId="0" borderId="19" xfId="2" applyFont="1" applyFill="1" applyBorder="1" applyAlignment="1" applyProtection="1">
      <alignment horizontal="center" vertical="center" wrapText="1"/>
      <protection hidden="1"/>
    </xf>
    <xf numFmtId="0" fontId="22" fillId="0" borderId="26" xfId="2" applyFont="1" applyFill="1" applyBorder="1" applyAlignment="1" applyProtection="1">
      <alignment horizontal="center" vertical="center" wrapText="1"/>
      <protection hidden="1"/>
    </xf>
    <xf numFmtId="2" fontId="22" fillId="0" borderId="44" xfId="2" applyNumberFormat="1" applyFont="1" applyBorder="1" applyAlignment="1">
      <alignment horizontal="center" vertical="center"/>
    </xf>
    <xf numFmtId="2" fontId="22" fillId="0" borderId="2" xfId="2" applyNumberFormat="1" applyFont="1" applyBorder="1" applyAlignment="1">
      <alignment horizontal="center" vertical="center"/>
    </xf>
    <xf numFmtId="2" fontId="22" fillId="0" borderId="3" xfId="2" applyNumberFormat="1" applyFont="1" applyBorder="1" applyAlignment="1">
      <alignment horizontal="center" vertical="center"/>
    </xf>
    <xf numFmtId="2" fontId="22" fillId="0" borderId="30" xfId="2" applyNumberFormat="1" applyFont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center" vertical="center"/>
    </xf>
    <xf numFmtId="0" fontId="21" fillId="0" borderId="8" xfId="9" applyFont="1" applyFill="1" applyBorder="1" applyAlignment="1">
      <alignment horizontal="left" vertical="center" wrapText="1"/>
    </xf>
    <xf numFmtId="0" fontId="21" fillId="0" borderId="43" xfId="9" applyFont="1" applyFill="1" applyBorder="1" applyAlignment="1">
      <alignment horizontal="left" vertical="center" wrapText="1"/>
    </xf>
    <xf numFmtId="2" fontId="20" fillId="0" borderId="5" xfId="10" applyNumberFormat="1" applyFont="1" applyFill="1" applyBorder="1" applyAlignment="1">
      <alignment horizontal="center" vertical="center"/>
    </xf>
    <xf numFmtId="2" fontId="20" fillId="0" borderId="42" xfId="10" applyNumberFormat="1" applyFont="1" applyFill="1" applyBorder="1" applyAlignment="1">
      <alignment horizontal="center" vertical="center"/>
    </xf>
    <xf numFmtId="2" fontId="20" fillId="0" borderId="6" xfId="10" applyNumberFormat="1" applyFont="1" applyFill="1" applyBorder="1" applyAlignment="1">
      <alignment horizontal="center" vertical="center"/>
    </xf>
    <xf numFmtId="2" fontId="20" fillId="0" borderId="8" xfId="10" applyNumberFormat="1" applyFont="1" applyFill="1" applyBorder="1" applyAlignment="1">
      <alignment horizontal="center" vertical="center"/>
    </xf>
    <xf numFmtId="0" fontId="21" fillId="0" borderId="12" xfId="9" applyFont="1" applyFill="1" applyBorder="1" applyAlignment="1">
      <alignment horizontal="left" vertical="center" wrapText="1"/>
    </xf>
    <xf numFmtId="0" fontId="21" fillId="0" borderId="40" xfId="9" applyFont="1" applyFill="1" applyBorder="1" applyAlignment="1">
      <alignment horizontal="left" vertical="center" wrapText="1"/>
    </xf>
    <xf numFmtId="2" fontId="32" fillId="0" borderId="0" xfId="0" applyNumberFormat="1" applyFont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2" fontId="37" fillId="0" borderId="9" xfId="0" applyNumberFormat="1" applyFont="1" applyFill="1" applyBorder="1" applyAlignment="1">
      <alignment horizontal="center" vertical="center" wrapText="1"/>
    </xf>
    <xf numFmtId="2" fontId="37" fillId="0" borderId="2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2" fontId="37" fillId="0" borderId="50" xfId="0" applyNumberFormat="1" applyFont="1" applyFill="1" applyBorder="1" applyAlignment="1">
      <alignment horizontal="center" vertical="center" wrapText="1"/>
    </xf>
    <xf numFmtId="2" fontId="37" fillId="0" borderId="11" xfId="0" applyNumberFormat="1" applyFont="1" applyFill="1" applyBorder="1" applyAlignment="1">
      <alignment horizontal="center" vertical="center" wrapText="1"/>
    </xf>
    <xf numFmtId="2" fontId="37" fillId="0" borderId="30" xfId="0" applyNumberFormat="1" applyFont="1" applyFill="1" applyBorder="1" applyAlignment="1">
      <alignment horizontal="center" vertical="center" wrapText="1"/>
    </xf>
    <xf numFmtId="2" fontId="37" fillId="0" borderId="44" xfId="0" applyNumberFormat="1" applyFont="1" applyFill="1" applyBorder="1" applyAlignment="1">
      <alignment horizontal="center" vertical="center" wrapText="1"/>
    </xf>
    <xf numFmtId="2" fontId="37" fillId="0" borderId="46" xfId="0" applyNumberFormat="1" applyFont="1" applyFill="1" applyBorder="1" applyAlignment="1">
      <alignment horizontal="center" vertical="center" wrapText="1"/>
    </xf>
    <xf numFmtId="2" fontId="37" fillId="0" borderId="36" xfId="0" applyNumberFormat="1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 textRotation="90"/>
    </xf>
    <xf numFmtId="0" fontId="41" fillId="0" borderId="7" xfId="0" applyFont="1" applyFill="1" applyBorder="1" applyAlignment="1">
      <alignment horizontal="center" vertical="center" textRotation="90"/>
    </xf>
    <xf numFmtId="0" fontId="41" fillId="0" borderId="8" xfId="0" applyFont="1" applyFill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textRotation="90" wrapText="1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 textRotation="90" wrapText="1"/>
    </xf>
    <xf numFmtId="0" fontId="19" fillId="0" borderId="7" xfId="0" applyFont="1" applyBorder="1" applyAlignment="1">
      <alignment horizontal="center" textRotation="90" wrapText="1"/>
    </xf>
    <xf numFmtId="0" fontId="19" fillId="0" borderId="8" xfId="0" applyFont="1" applyBorder="1" applyAlignment="1">
      <alignment horizontal="center" textRotation="90" wrapText="1"/>
    </xf>
  </cellXfs>
  <cellStyles count="21">
    <cellStyle name="Обычный" xfId="0" builtinId="0"/>
    <cellStyle name="Обычный 2" xfId="1"/>
    <cellStyle name="Обычный 2 2" xfId="2"/>
    <cellStyle name="Обычный 2 4 2 2" xfId="4"/>
    <cellStyle name="Обычный 2 4 2 2 2" xfId="10"/>
    <cellStyle name="Обычный 2 4 3" xfId="3"/>
    <cellStyle name="Обычный 2 4 3 2" xfId="9"/>
    <cellStyle name="Обычный 2 6 3 3" xfId="5"/>
    <cellStyle name="Обычный 2 6 3 3 2" xfId="11"/>
    <cellStyle name="Обычный 2 6 3 3 3" xfId="13"/>
    <cellStyle name="Обычный 2 6 3 3 4" xfId="14"/>
    <cellStyle name="Обычный 2 6 3 3 5" xfId="17"/>
    <cellStyle name="Обычный 2 6 3 3 6" xfId="18"/>
    <cellStyle name="Обычный 2 6 3 3 7" xfId="19"/>
    <cellStyle name="Обычный 3" xfId="12"/>
    <cellStyle name="Обычный 3 2" xfId="16"/>
    <cellStyle name="Обычный 4" xfId="15"/>
    <cellStyle name="Обычный 4 2" xfId="8"/>
    <cellStyle name="Обычный_Прил-2 тарифы АБОН " xfId="20"/>
    <cellStyle name="Процентный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6"/>
  <sheetViews>
    <sheetView tabSelected="1" view="pageBreakPreview" zoomScale="75" zoomScaleNormal="75" zoomScaleSheetLayoutView="75" workbookViewId="0">
      <selection activeCell="C11" sqref="C11"/>
    </sheetView>
  </sheetViews>
  <sheetFormatPr defaultRowHeight="12.75"/>
  <cols>
    <col min="1" max="1" width="5.28515625" style="30" customWidth="1"/>
    <col min="2" max="2" width="45" style="31" customWidth="1"/>
    <col min="3" max="3" width="12.140625" style="31" customWidth="1"/>
    <col min="4" max="4" width="29.140625" style="31" customWidth="1"/>
    <col min="5" max="5" width="8.85546875" style="31" customWidth="1"/>
    <col min="6" max="7" width="10.85546875" style="31" customWidth="1"/>
    <col min="8" max="9" width="10.140625" style="31" customWidth="1"/>
    <col min="10" max="10" width="23.85546875" style="32" customWidth="1"/>
    <col min="11" max="11" width="9.140625" style="2"/>
  </cols>
  <sheetData>
    <row r="1" spans="1:12" ht="49.5" customHeight="1">
      <c r="A1" s="1"/>
      <c r="B1" s="186" t="s">
        <v>119</v>
      </c>
      <c r="C1" s="186"/>
      <c r="D1" s="186"/>
      <c r="E1" s="186"/>
      <c r="F1" s="186"/>
      <c r="G1" s="186"/>
      <c r="H1" s="186"/>
      <c r="I1" s="186"/>
      <c r="J1" s="57"/>
    </row>
    <row r="2" spans="1:12" s="2" customFormat="1" ht="23.2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L2"/>
    </row>
    <row r="3" spans="1:12" s="2" customFormat="1" ht="12.75" customHeight="1">
      <c r="A3" s="187" t="s">
        <v>0</v>
      </c>
      <c r="B3" s="190" t="s">
        <v>1</v>
      </c>
      <c r="C3" s="193" t="s">
        <v>2</v>
      </c>
      <c r="D3" s="194"/>
      <c r="E3" s="194"/>
      <c r="F3" s="194"/>
      <c r="G3" s="194"/>
      <c r="H3" s="194"/>
      <c r="I3" s="194"/>
      <c r="J3" s="194"/>
      <c r="L3"/>
    </row>
    <row r="4" spans="1:12" s="2" customFormat="1" ht="12.75" customHeight="1">
      <c r="A4" s="188"/>
      <c r="B4" s="191"/>
      <c r="C4" s="195" t="s">
        <v>3</v>
      </c>
      <c r="D4" s="195" t="s">
        <v>4</v>
      </c>
      <c r="E4" s="195" t="s">
        <v>5</v>
      </c>
      <c r="F4" s="197" t="s">
        <v>115</v>
      </c>
      <c r="G4" s="198"/>
      <c r="H4" s="198"/>
      <c r="I4" s="198"/>
      <c r="J4" s="199"/>
      <c r="L4"/>
    </row>
    <row r="5" spans="1:12" s="2" customFormat="1" ht="41.25" customHeight="1" thickBot="1">
      <c r="A5" s="189"/>
      <c r="B5" s="192"/>
      <c r="C5" s="196"/>
      <c r="D5" s="196"/>
      <c r="E5" s="196"/>
      <c r="F5" s="90" t="s">
        <v>28</v>
      </c>
      <c r="G5" s="90" t="s">
        <v>33</v>
      </c>
      <c r="H5" s="90" t="s">
        <v>39</v>
      </c>
      <c r="I5" s="90" t="s">
        <v>41</v>
      </c>
      <c r="J5" s="44" t="s">
        <v>10</v>
      </c>
      <c r="L5"/>
    </row>
    <row r="6" spans="1:12" s="2" customFormat="1" ht="15.75" customHeight="1">
      <c r="A6" s="5">
        <v>72</v>
      </c>
      <c r="B6" s="6" t="s">
        <v>11</v>
      </c>
      <c r="C6" s="6">
        <f>SUM(C7:C14)</f>
        <v>2400</v>
      </c>
      <c r="D6" s="7"/>
      <c r="E6" s="6">
        <f t="shared" ref="E6:I6" si="0">SUM(E7:E14)</f>
        <v>30</v>
      </c>
      <c r="F6" s="6">
        <f t="shared" si="0"/>
        <v>600</v>
      </c>
      <c r="G6" s="6">
        <f t="shared" ref="G6" si="1">SUM(G7:G14)</f>
        <v>600</v>
      </c>
      <c r="H6" s="6">
        <f t="shared" si="0"/>
        <v>600</v>
      </c>
      <c r="I6" s="6">
        <f t="shared" si="0"/>
        <v>600</v>
      </c>
      <c r="J6" s="8"/>
      <c r="L6"/>
    </row>
    <row r="7" spans="1:12" s="2" customFormat="1" ht="38.25">
      <c r="A7" s="91"/>
      <c r="B7" s="58" t="s">
        <v>116</v>
      </c>
      <c r="C7" s="92">
        <v>300</v>
      </c>
      <c r="D7" s="93" t="s">
        <v>13</v>
      </c>
      <c r="E7" s="94">
        <v>3</v>
      </c>
      <c r="F7" s="93">
        <v>100</v>
      </c>
      <c r="G7" s="93">
        <v>100</v>
      </c>
      <c r="H7" s="93">
        <v>100</v>
      </c>
      <c r="I7" s="93">
        <v>100</v>
      </c>
      <c r="J7" s="16"/>
    </row>
    <row r="8" spans="1:12" s="2" customFormat="1" ht="38.25">
      <c r="A8" s="91"/>
      <c r="B8" s="58" t="s">
        <v>117</v>
      </c>
      <c r="C8" s="92">
        <v>300</v>
      </c>
      <c r="D8" s="93" t="s">
        <v>13</v>
      </c>
      <c r="E8" s="94">
        <v>3</v>
      </c>
      <c r="F8" s="93">
        <v>100</v>
      </c>
      <c r="G8" s="93">
        <v>100</v>
      </c>
      <c r="H8" s="93">
        <v>100</v>
      </c>
      <c r="I8" s="93">
        <v>100</v>
      </c>
      <c r="J8" s="16"/>
    </row>
    <row r="9" spans="1:12" s="2" customFormat="1" ht="44.25" customHeight="1">
      <c r="A9" s="11"/>
      <c r="B9" s="58" t="s">
        <v>94</v>
      </c>
      <c r="C9" s="12">
        <v>300</v>
      </c>
      <c r="D9" s="9" t="s">
        <v>13</v>
      </c>
      <c r="E9" s="14">
        <v>3</v>
      </c>
      <c r="F9" s="9">
        <v>200</v>
      </c>
      <c r="G9" s="9">
        <v>200</v>
      </c>
      <c r="H9" s="9">
        <v>200</v>
      </c>
      <c r="I9" s="9">
        <v>200</v>
      </c>
      <c r="J9" s="15"/>
      <c r="L9"/>
    </row>
    <row r="10" spans="1:12" s="2" customFormat="1" ht="38.25">
      <c r="A10" s="11"/>
      <c r="B10" s="58" t="s">
        <v>95</v>
      </c>
      <c r="C10" s="12">
        <v>300</v>
      </c>
      <c r="D10" s="9" t="s">
        <v>13</v>
      </c>
      <c r="E10" s="14">
        <v>3</v>
      </c>
      <c r="F10" s="9">
        <v>200</v>
      </c>
      <c r="G10" s="9">
        <v>200</v>
      </c>
      <c r="H10" s="9">
        <v>200</v>
      </c>
      <c r="I10" s="9">
        <v>200</v>
      </c>
      <c r="J10" s="15"/>
      <c r="L10"/>
    </row>
    <row r="11" spans="1:12" s="2" customFormat="1" ht="15.75" customHeight="1">
      <c r="A11" s="11"/>
      <c r="B11" s="58" t="s">
        <v>96</v>
      </c>
      <c r="C11" s="12">
        <v>300</v>
      </c>
      <c r="D11" s="9" t="s">
        <v>12</v>
      </c>
      <c r="E11" s="14">
        <v>6</v>
      </c>
      <c r="F11" s="14">
        <v>0</v>
      </c>
      <c r="G11" s="14">
        <v>0</v>
      </c>
      <c r="H11" s="14">
        <v>0</v>
      </c>
      <c r="I11" s="14">
        <v>0</v>
      </c>
      <c r="J11" s="10"/>
      <c r="L11"/>
    </row>
    <row r="12" spans="1:12" s="2" customFormat="1" ht="15.75" customHeight="1">
      <c r="A12" s="11"/>
      <c r="B12" s="58" t="s">
        <v>97</v>
      </c>
      <c r="C12" s="12">
        <v>300</v>
      </c>
      <c r="D12" s="9" t="s">
        <v>12</v>
      </c>
      <c r="E12" s="14">
        <v>6</v>
      </c>
      <c r="F12" s="14">
        <v>0</v>
      </c>
      <c r="G12" s="14">
        <v>0</v>
      </c>
      <c r="H12" s="14">
        <v>0</v>
      </c>
      <c r="I12" s="14">
        <v>0</v>
      </c>
      <c r="J12" s="10"/>
      <c r="L12"/>
    </row>
    <row r="13" spans="1:12" s="2" customFormat="1" ht="27" customHeight="1">
      <c r="A13" s="11"/>
      <c r="B13" s="58" t="s">
        <v>98</v>
      </c>
      <c r="C13" s="12">
        <v>300</v>
      </c>
      <c r="D13" s="13" t="s">
        <v>86</v>
      </c>
      <c r="E13" s="14">
        <v>3</v>
      </c>
      <c r="F13" s="14">
        <v>0</v>
      </c>
      <c r="G13" s="14">
        <v>0</v>
      </c>
      <c r="H13" s="14">
        <v>0</v>
      </c>
      <c r="I13" s="14">
        <v>0</v>
      </c>
      <c r="J13" s="10"/>
      <c r="L13"/>
    </row>
    <row r="14" spans="1:12" s="2" customFormat="1" ht="27" customHeight="1">
      <c r="A14" s="11"/>
      <c r="B14" s="58" t="s">
        <v>99</v>
      </c>
      <c r="C14" s="12">
        <v>300</v>
      </c>
      <c r="D14" s="13" t="s">
        <v>86</v>
      </c>
      <c r="E14" s="14">
        <v>3</v>
      </c>
      <c r="F14" s="14">
        <v>0</v>
      </c>
      <c r="G14" s="14">
        <v>0</v>
      </c>
      <c r="H14" s="14">
        <v>0</v>
      </c>
      <c r="I14" s="14">
        <v>0</v>
      </c>
      <c r="J14" s="10"/>
      <c r="L14"/>
    </row>
    <row r="15" spans="1:12" s="2" customFormat="1" ht="15" customHeight="1" thickBot="1">
      <c r="A15" s="17"/>
      <c r="B15" s="18"/>
      <c r="C15" s="19"/>
      <c r="D15" s="20"/>
      <c r="E15" s="20"/>
      <c r="F15" s="20"/>
      <c r="G15" s="20"/>
      <c r="H15" s="20"/>
      <c r="I15" s="20"/>
      <c r="J15" s="21"/>
    </row>
    <row r="16" spans="1:12" s="2" customFormat="1" ht="15" customHeight="1" thickBot="1">
      <c r="A16" s="22"/>
      <c r="B16" s="23" t="s">
        <v>100</v>
      </c>
      <c r="C16" s="24">
        <f>C6</f>
        <v>2400</v>
      </c>
      <c r="D16" s="25"/>
      <c r="E16" s="26">
        <f t="shared" ref="E16:I16" si="2">E6</f>
        <v>30</v>
      </c>
      <c r="F16" s="27">
        <f t="shared" si="2"/>
        <v>600</v>
      </c>
      <c r="G16" s="28">
        <f t="shared" ref="G16" si="3">G6</f>
        <v>600</v>
      </c>
      <c r="H16" s="28">
        <f t="shared" si="2"/>
        <v>600</v>
      </c>
      <c r="I16" s="28">
        <f t="shared" si="2"/>
        <v>600</v>
      </c>
      <c r="J16" s="29"/>
    </row>
  </sheetData>
  <mergeCells count="8">
    <mergeCell ref="B1:I1"/>
    <mergeCell ref="A3:A5"/>
    <mergeCell ref="B3:B5"/>
    <mergeCell ref="C3:J3"/>
    <mergeCell ref="C4:C5"/>
    <mergeCell ref="D4:D5"/>
    <mergeCell ref="E4:E5"/>
    <mergeCell ref="F4:J4"/>
  </mergeCells>
  <pageMargins left="0.39370078740157483" right="0.19685039370078741" top="0.27559055118110237" bottom="0.19685039370078741" header="0.23622047244094491" footer="0.27559055118110237"/>
  <pageSetup paperSize="9" scale="73" orientation="landscape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21"/>
  <sheetViews>
    <sheetView view="pageBreakPreview" zoomScale="75" zoomScaleNormal="100" zoomScaleSheetLayoutView="75" workbookViewId="0">
      <selection activeCell="AO21" sqref="AO21"/>
    </sheetView>
  </sheetViews>
  <sheetFormatPr defaultColWidth="7.5703125" defaultRowHeight="12.75"/>
  <cols>
    <col min="1" max="1" width="17.5703125" style="62" customWidth="1"/>
    <col min="2" max="2" width="23.7109375" style="62" customWidth="1"/>
    <col min="3" max="3" width="17.140625" style="62" customWidth="1"/>
    <col min="4" max="4" width="25.85546875" style="62" customWidth="1"/>
    <col min="5" max="10" width="8" style="62" customWidth="1"/>
    <col min="11" max="11" width="13.28515625" style="62" customWidth="1"/>
    <col min="12" max="14" width="8.5703125" style="62" customWidth="1"/>
    <col min="15" max="19" width="10.85546875" style="62" customWidth="1"/>
    <col min="20" max="43" width="7.42578125" style="62" customWidth="1"/>
    <col min="44" max="47" width="10.7109375" style="62" customWidth="1"/>
    <col min="48" max="48" width="14.85546875" style="62" customWidth="1"/>
    <col min="49" max="16384" width="7.5703125" style="62"/>
  </cols>
  <sheetData>
    <row r="1" spans="1:47" ht="15.75">
      <c r="A1" s="85" t="s">
        <v>14</v>
      </c>
      <c r="B1" s="85"/>
      <c r="C1" s="85"/>
      <c r="D1" s="80" t="s">
        <v>106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47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</row>
    <row r="3" spans="1:47">
      <c r="F3" s="63" t="s">
        <v>128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47" ht="13.5" thickBot="1"/>
    <row r="5" spans="1:47" ht="17.25" customHeight="1" thickBot="1">
      <c r="A5" s="201" t="s">
        <v>15</v>
      </c>
      <c r="B5" s="204" t="s">
        <v>16</v>
      </c>
      <c r="C5" s="205"/>
      <c r="D5" s="201" t="s">
        <v>17</v>
      </c>
      <c r="E5" s="210" t="s">
        <v>18</v>
      </c>
      <c r="F5" s="210"/>
      <c r="G5" s="210"/>
      <c r="H5" s="210"/>
      <c r="I5" s="210"/>
      <c r="J5" s="210"/>
      <c r="K5" s="211"/>
      <c r="L5" s="59"/>
      <c r="M5" s="59"/>
      <c r="N5" s="59"/>
      <c r="O5" s="59"/>
      <c r="P5" s="59"/>
      <c r="Q5" s="59"/>
      <c r="R5" s="84"/>
      <c r="S5" s="84"/>
      <c r="T5" s="212" t="s">
        <v>19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3"/>
      <c r="AR5" s="201" t="s">
        <v>124</v>
      </c>
      <c r="AS5" s="201" t="s">
        <v>125</v>
      </c>
      <c r="AT5" s="201" t="s">
        <v>126</v>
      </c>
      <c r="AU5" s="201" t="s">
        <v>127</v>
      </c>
    </row>
    <row r="6" spans="1:47" ht="44.25" customHeight="1" thickBot="1">
      <c r="A6" s="202"/>
      <c r="B6" s="206"/>
      <c r="C6" s="207"/>
      <c r="D6" s="202"/>
      <c r="E6" s="216" t="s">
        <v>20</v>
      </c>
      <c r="F6" s="217"/>
      <c r="G6" s="218" t="s">
        <v>21</v>
      </c>
      <c r="H6" s="217"/>
      <c r="I6" s="219" t="s">
        <v>22</v>
      </c>
      <c r="J6" s="220"/>
      <c r="K6" s="46" t="s">
        <v>23</v>
      </c>
      <c r="L6" s="221" t="s">
        <v>89</v>
      </c>
      <c r="M6" s="222"/>
      <c r="N6" s="223"/>
      <c r="O6" s="221" t="s">
        <v>90</v>
      </c>
      <c r="P6" s="222"/>
      <c r="Q6" s="223"/>
      <c r="R6" s="214" t="s">
        <v>122</v>
      </c>
      <c r="S6" s="215"/>
      <c r="T6" s="224" t="s">
        <v>123</v>
      </c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6"/>
      <c r="AP6" s="226"/>
      <c r="AQ6" s="227"/>
      <c r="AR6" s="202"/>
      <c r="AS6" s="202"/>
      <c r="AT6" s="202"/>
      <c r="AU6" s="202"/>
    </row>
    <row r="7" spans="1:47" ht="15.75" customHeight="1" thickBot="1">
      <c r="A7" s="203"/>
      <c r="B7" s="208"/>
      <c r="C7" s="209"/>
      <c r="D7" s="203"/>
      <c r="E7" s="47" t="s">
        <v>24</v>
      </c>
      <c r="F7" s="34" t="s">
        <v>25</v>
      </c>
      <c r="G7" s="33" t="s">
        <v>24</v>
      </c>
      <c r="H7" s="34" t="s">
        <v>25</v>
      </c>
      <c r="I7" s="33" t="s">
        <v>24</v>
      </c>
      <c r="J7" s="34" t="s">
        <v>25</v>
      </c>
      <c r="K7" s="46" t="s">
        <v>26</v>
      </c>
      <c r="L7" s="33" t="s">
        <v>91</v>
      </c>
      <c r="M7" s="47" t="s">
        <v>92</v>
      </c>
      <c r="N7" s="64" t="s">
        <v>93</v>
      </c>
      <c r="O7" s="33" t="s">
        <v>91</v>
      </c>
      <c r="P7" s="47" t="s">
        <v>92</v>
      </c>
      <c r="Q7" s="64" t="s">
        <v>93</v>
      </c>
      <c r="R7" s="86" t="s">
        <v>45</v>
      </c>
      <c r="S7" s="37" t="s">
        <v>46</v>
      </c>
      <c r="T7" s="48" t="s">
        <v>27</v>
      </c>
      <c r="U7" s="35" t="s">
        <v>28</v>
      </c>
      <c r="V7" s="35" t="s">
        <v>6</v>
      </c>
      <c r="W7" s="35" t="s">
        <v>29</v>
      </c>
      <c r="X7" s="35" t="s">
        <v>30</v>
      </c>
      <c r="Y7" s="35" t="s">
        <v>31</v>
      </c>
      <c r="Z7" s="35" t="s">
        <v>32</v>
      </c>
      <c r="AA7" s="35" t="s">
        <v>33</v>
      </c>
      <c r="AB7" s="35" t="s">
        <v>7</v>
      </c>
      <c r="AC7" s="35" t="s">
        <v>8</v>
      </c>
      <c r="AD7" s="35" t="s">
        <v>34</v>
      </c>
      <c r="AE7" s="35" t="s">
        <v>35</v>
      </c>
      <c r="AF7" s="35" t="s">
        <v>36</v>
      </c>
      <c r="AG7" s="35" t="s">
        <v>37</v>
      </c>
      <c r="AH7" s="35" t="s">
        <v>38</v>
      </c>
      <c r="AI7" s="35" t="s">
        <v>39</v>
      </c>
      <c r="AJ7" s="35" t="s">
        <v>40</v>
      </c>
      <c r="AK7" s="35" t="s">
        <v>41</v>
      </c>
      <c r="AL7" s="35" t="s">
        <v>42</v>
      </c>
      <c r="AM7" s="35" t="s">
        <v>9</v>
      </c>
      <c r="AN7" s="35" t="s">
        <v>43</v>
      </c>
      <c r="AO7" s="36" t="s">
        <v>44</v>
      </c>
      <c r="AP7" s="36" t="s">
        <v>45</v>
      </c>
      <c r="AQ7" s="37" t="s">
        <v>46</v>
      </c>
      <c r="AR7" s="203"/>
      <c r="AS7" s="203"/>
      <c r="AT7" s="203"/>
      <c r="AU7" s="203"/>
    </row>
    <row r="8" spans="1:47" s="38" customFormat="1" ht="25.5" customHeight="1">
      <c r="A8" s="73" t="s">
        <v>47</v>
      </c>
      <c r="B8" s="230" t="s">
        <v>113</v>
      </c>
      <c r="C8" s="231"/>
      <c r="D8" s="49" t="s">
        <v>87</v>
      </c>
      <c r="E8" s="50">
        <v>0</v>
      </c>
      <c r="F8" s="45">
        <v>0</v>
      </c>
      <c r="G8" s="45">
        <v>49.1</v>
      </c>
      <c r="H8" s="45">
        <v>14</v>
      </c>
      <c r="I8" s="45">
        <v>49.8</v>
      </c>
      <c r="J8" s="45">
        <v>60</v>
      </c>
      <c r="K8" s="51" t="s">
        <v>88</v>
      </c>
      <c r="L8" s="66" t="s">
        <v>101</v>
      </c>
      <c r="M8" s="67" t="s">
        <v>101</v>
      </c>
      <c r="N8" s="68" t="s">
        <v>101</v>
      </c>
      <c r="O8" s="66" t="s">
        <v>101</v>
      </c>
      <c r="P8" s="67" t="s">
        <v>101</v>
      </c>
      <c r="Q8" s="68" t="s">
        <v>101</v>
      </c>
      <c r="R8" s="87"/>
      <c r="S8" s="68"/>
      <c r="T8" s="52">
        <f>'Приложение 7 '!D28/1000</f>
        <v>4.1033999999999997</v>
      </c>
      <c r="U8" s="52">
        <f>'Приложение 7 '!E28/1000</f>
        <v>3.9605999999999999</v>
      </c>
      <c r="V8" s="52">
        <f>'Приложение 7 '!F28/1000</f>
        <v>3.8934000000000002</v>
      </c>
      <c r="W8" s="52">
        <f>'Приложение 7 '!G28/1000</f>
        <v>3.8010000000000002</v>
      </c>
      <c r="X8" s="52">
        <f>'Приложение 7 '!H28/1000</f>
        <v>3.8136000000000001</v>
      </c>
      <c r="Y8" s="52">
        <f>'Приложение 7 '!I28/1000</f>
        <v>3.9731999999999998</v>
      </c>
      <c r="Z8" s="52">
        <f>'Приложение 7 '!J28/1000</f>
        <v>4.2966000000000006</v>
      </c>
      <c r="AA8" s="52">
        <f>'Приложение 7 '!K28/1000</f>
        <v>4.62</v>
      </c>
      <c r="AB8" s="52">
        <f>'Приложение 7 '!L28/1000</f>
        <v>4.8593999999999999</v>
      </c>
      <c r="AC8" s="52">
        <f>'Приложение 7 '!M28/1000</f>
        <v>4.9938000000000002</v>
      </c>
      <c r="AD8" s="52">
        <f>'Приложение 7 '!N28/1000</f>
        <v>5.0903999999999998</v>
      </c>
      <c r="AE8" s="52">
        <f>'Приложение 7 '!O28/1000</f>
        <v>5.1156000000000006</v>
      </c>
      <c r="AF8" s="52">
        <f>'Приложение 7 '!P28/1000</f>
        <v>5.0568</v>
      </c>
      <c r="AG8" s="52">
        <f>'Приложение 7 '!Q28/1000</f>
        <v>4.9980000000000002</v>
      </c>
      <c r="AH8" s="52">
        <f>'Приложение 7 '!R28/1000</f>
        <v>5.0232000000000001</v>
      </c>
      <c r="AI8" s="52">
        <f>'Приложение 7 '!S28/1000</f>
        <v>5.1953999999999994</v>
      </c>
      <c r="AJ8" s="52">
        <f>'Приложение 7 '!T28/1000</f>
        <v>5.3213999999999997</v>
      </c>
      <c r="AK8" s="52">
        <f>'Приложение 7 '!U28/1000</f>
        <v>5.1449999999999996</v>
      </c>
      <c r="AL8" s="52">
        <f>'Приложение 7 '!V28/1000</f>
        <v>5.1743999999999994</v>
      </c>
      <c r="AM8" s="52">
        <f>'Приложение 7 '!W28/1000</f>
        <v>5.1408000000000005</v>
      </c>
      <c r="AN8" s="52">
        <f>'Приложение 7 '!X28/1000</f>
        <v>4.9853999999999994</v>
      </c>
      <c r="AO8" s="52">
        <f>'Приложение 7 '!Y28/1000</f>
        <v>4.8006000000000002</v>
      </c>
      <c r="AP8" s="52">
        <f>'Приложение 7 '!Z28/1000</f>
        <v>4.4352</v>
      </c>
      <c r="AQ8" s="52">
        <f>'Приложение 7 '!AA28/1000</f>
        <v>4.1286000000000005</v>
      </c>
      <c r="AR8" s="232">
        <f>U10</f>
        <v>7.4130000000000003</v>
      </c>
      <c r="AS8" s="234">
        <f>AA10</f>
        <v>8.4672000000000001</v>
      </c>
      <c r="AT8" s="234">
        <f>AI10</f>
        <v>9.2525999999999993</v>
      </c>
      <c r="AU8" s="234">
        <f>AK10</f>
        <v>9.3617999999999988</v>
      </c>
    </row>
    <row r="9" spans="1:47" s="38" customFormat="1" ht="26.25" customHeight="1">
      <c r="A9" s="65"/>
      <c r="B9" s="236" t="s">
        <v>114</v>
      </c>
      <c r="C9" s="237"/>
      <c r="D9" s="49" t="s">
        <v>87</v>
      </c>
      <c r="E9" s="50">
        <v>0</v>
      </c>
      <c r="F9" s="45">
        <v>0</v>
      </c>
      <c r="G9" s="45">
        <v>49.1</v>
      </c>
      <c r="H9" s="45">
        <v>14</v>
      </c>
      <c r="I9" s="45">
        <v>49.8</v>
      </c>
      <c r="J9" s="45">
        <v>60</v>
      </c>
      <c r="K9" s="51" t="s">
        <v>88</v>
      </c>
      <c r="L9" s="66" t="s">
        <v>101</v>
      </c>
      <c r="M9" s="67" t="s">
        <v>101</v>
      </c>
      <c r="N9" s="68" t="s">
        <v>101</v>
      </c>
      <c r="O9" s="66" t="s">
        <v>101</v>
      </c>
      <c r="P9" s="67" t="s">
        <v>101</v>
      </c>
      <c r="Q9" s="68" t="s">
        <v>101</v>
      </c>
      <c r="R9" s="87"/>
      <c r="S9" s="68"/>
      <c r="T9" s="53">
        <f>'Приложение 7 '!D30/1000</f>
        <v>3.5489999999999999</v>
      </c>
      <c r="U9" s="53">
        <f>'Приложение 7 '!E30/1000</f>
        <v>3.4523999999999999</v>
      </c>
      <c r="V9" s="53">
        <f>'Приложение 7 '!F30/1000</f>
        <v>3.3725999999999998</v>
      </c>
      <c r="W9" s="53">
        <f>'Приложение 7 '!G30/1000</f>
        <v>3.3011999999999997</v>
      </c>
      <c r="X9" s="53">
        <f>'Приложение 7 '!H30/1000</f>
        <v>3.3431999999999999</v>
      </c>
      <c r="Y9" s="53">
        <f>'Приложение 7 '!I30/1000</f>
        <v>3.4608000000000003</v>
      </c>
      <c r="Z9" s="53">
        <f>'Приложение 7 '!J30/1000</f>
        <v>3.6414</v>
      </c>
      <c r="AA9" s="53">
        <f>'Приложение 7 '!K30/1000</f>
        <v>3.8472</v>
      </c>
      <c r="AB9" s="53">
        <f>'Приложение 7 '!L30/1000</f>
        <v>3.9396</v>
      </c>
      <c r="AC9" s="53">
        <f>'Приложение 7 '!M30/1000</f>
        <v>3.9354</v>
      </c>
      <c r="AD9" s="53">
        <f>'Приложение 7 '!N30/1000</f>
        <v>3.9731999999999998</v>
      </c>
      <c r="AE9" s="53">
        <f>'Приложение 7 '!O30/1000</f>
        <v>3.9858000000000002</v>
      </c>
      <c r="AF9" s="53">
        <f>'Приложение 7 '!P30/1000</f>
        <v>3.9815999999999998</v>
      </c>
      <c r="AG9" s="53">
        <f>'Приложение 7 '!Q30/1000</f>
        <v>3.9312</v>
      </c>
      <c r="AH9" s="53">
        <f>'Приложение 7 '!R30/1000</f>
        <v>3.9438</v>
      </c>
      <c r="AI9" s="53">
        <f>'Приложение 7 '!S30/1000</f>
        <v>4.0571999999999999</v>
      </c>
      <c r="AJ9" s="53">
        <f>'Приложение 7 '!T30/1000</f>
        <v>4.1748000000000003</v>
      </c>
      <c r="AK9" s="53">
        <f>'Приложение 7 '!U30/1000</f>
        <v>4.2168000000000001</v>
      </c>
      <c r="AL9" s="53">
        <f>'Приложение 7 '!V30/1000</f>
        <v>4.2504</v>
      </c>
      <c r="AM9" s="53">
        <f>'Приложение 7 '!W30/1000</f>
        <v>4.2336</v>
      </c>
      <c r="AN9" s="53">
        <f>'Приложение 7 '!X30/1000</f>
        <v>4.1538000000000004</v>
      </c>
      <c r="AO9" s="53">
        <f>'Приложение 7 '!Y30/1000</f>
        <v>4.0068000000000001</v>
      </c>
      <c r="AP9" s="53">
        <f>'Приложение 7 '!Z30/1000</f>
        <v>3.7968000000000002</v>
      </c>
      <c r="AQ9" s="53">
        <f>'Приложение 7 '!AA30/1000</f>
        <v>3.5951999999999997</v>
      </c>
      <c r="AR9" s="233"/>
      <c r="AS9" s="235"/>
      <c r="AT9" s="235"/>
      <c r="AU9" s="235"/>
    </row>
    <row r="10" spans="1:47" s="38" customFormat="1" ht="15" customHeight="1">
      <c r="A10" s="69"/>
      <c r="B10" s="39"/>
      <c r="C10" s="39"/>
      <c r="D10" s="54"/>
      <c r="E10" s="228"/>
      <c r="F10" s="229"/>
      <c r="G10" s="229"/>
      <c r="H10" s="229"/>
      <c r="I10" s="229"/>
      <c r="J10" s="229"/>
      <c r="K10" s="55"/>
      <c r="L10" s="70"/>
      <c r="M10" s="60"/>
      <c r="N10" s="71"/>
      <c r="O10" s="70"/>
      <c r="P10" s="60"/>
      <c r="Q10" s="71"/>
      <c r="R10" s="56">
        <f>SUM(R8:R9)</f>
        <v>0</v>
      </c>
      <c r="S10" s="56">
        <f t="shared" ref="S10" si="0">SUM(S8:S9)</f>
        <v>0</v>
      </c>
      <c r="T10" s="56">
        <f>SUM(T8:T9)</f>
        <v>7.6524000000000001</v>
      </c>
      <c r="U10" s="41">
        <f t="shared" ref="U10:AQ10" si="1">SUM(U8:U9)</f>
        <v>7.4130000000000003</v>
      </c>
      <c r="V10" s="41">
        <f t="shared" si="1"/>
        <v>7.266</v>
      </c>
      <c r="W10" s="41">
        <f t="shared" si="1"/>
        <v>7.1021999999999998</v>
      </c>
      <c r="X10" s="41">
        <f t="shared" si="1"/>
        <v>7.1568000000000005</v>
      </c>
      <c r="Y10" s="41">
        <f t="shared" si="1"/>
        <v>7.4340000000000002</v>
      </c>
      <c r="Z10" s="41">
        <f t="shared" si="1"/>
        <v>7.9380000000000006</v>
      </c>
      <c r="AA10" s="41">
        <f t="shared" si="1"/>
        <v>8.4672000000000001</v>
      </c>
      <c r="AB10" s="41">
        <f t="shared" si="1"/>
        <v>8.7989999999999995</v>
      </c>
      <c r="AC10" s="41">
        <f t="shared" si="1"/>
        <v>8.9291999999999998</v>
      </c>
      <c r="AD10" s="41">
        <f t="shared" si="1"/>
        <v>9.0635999999999992</v>
      </c>
      <c r="AE10" s="41">
        <f t="shared" si="1"/>
        <v>9.1014000000000017</v>
      </c>
      <c r="AF10" s="41">
        <f t="shared" si="1"/>
        <v>9.0383999999999993</v>
      </c>
      <c r="AG10" s="41">
        <f t="shared" si="1"/>
        <v>8.9291999999999998</v>
      </c>
      <c r="AH10" s="41">
        <f t="shared" si="1"/>
        <v>8.9670000000000005</v>
      </c>
      <c r="AI10" s="41">
        <f t="shared" si="1"/>
        <v>9.2525999999999993</v>
      </c>
      <c r="AJ10" s="41">
        <f t="shared" si="1"/>
        <v>9.4962</v>
      </c>
      <c r="AK10" s="41">
        <f t="shared" si="1"/>
        <v>9.3617999999999988</v>
      </c>
      <c r="AL10" s="41">
        <f t="shared" si="1"/>
        <v>9.4247999999999994</v>
      </c>
      <c r="AM10" s="41">
        <f t="shared" si="1"/>
        <v>9.3744000000000014</v>
      </c>
      <c r="AN10" s="41">
        <f t="shared" si="1"/>
        <v>9.1391999999999989</v>
      </c>
      <c r="AO10" s="41">
        <f t="shared" si="1"/>
        <v>8.8074000000000012</v>
      </c>
      <c r="AP10" s="41">
        <f t="shared" si="1"/>
        <v>8.2319999999999993</v>
      </c>
      <c r="AQ10" s="42">
        <f t="shared" si="1"/>
        <v>7.7238000000000007</v>
      </c>
      <c r="AR10" s="40">
        <f>AR8</f>
        <v>7.4130000000000003</v>
      </c>
      <c r="AS10" s="41">
        <f t="shared" ref="AS10" si="2">AS8</f>
        <v>8.4672000000000001</v>
      </c>
      <c r="AT10" s="41">
        <f t="shared" ref="AT10:AU10" si="3">AT8</f>
        <v>9.2525999999999993</v>
      </c>
      <c r="AU10" s="41">
        <f t="shared" si="3"/>
        <v>9.3617999999999988</v>
      </c>
    </row>
    <row r="11" spans="1:47">
      <c r="F11" s="72"/>
      <c r="G11" s="72"/>
      <c r="T11" s="74"/>
    </row>
    <row r="12" spans="1:47" ht="18">
      <c r="B12" s="88" t="s">
        <v>112</v>
      </c>
      <c r="F12" s="72"/>
      <c r="G12" s="72"/>
      <c r="T12" s="74"/>
    </row>
    <row r="13" spans="1:47" ht="18">
      <c r="B13" s="89" t="s">
        <v>118</v>
      </c>
      <c r="F13" s="72"/>
      <c r="G13" s="72"/>
      <c r="T13" s="74"/>
    </row>
    <row r="14" spans="1:47" ht="18">
      <c r="B14" s="89" t="s">
        <v>121</v>
      </c>
      <c r="F14" s="72"/>
      <c r="G14" s="72"/>
      <c r="T14" s="74"/>
    </row>
    <row r="15" spans="1:47">
      <c r="F15" s="72"/>
      <c r="G15" s="72"/>
      <c r="T15" s="74"/>
    </row>
    <row r="16" spans="1:47">
      <c r="F16" s="72"/>
      <c r="G16" s="72"/>
      <c r="T16" s="74"/>
    </row>
    <row r="17" spans="6:20">
      <c r="F17" s="72"/>
      <c r="G17" s="72"/>
      <c r="T17" s="74"/>
    </row>
    <row r="18" spans="6:20">
      <c r="F18" s="72"/>
      <c r="G18" s="72"/>
      <c r="T18" s="74"/>
    </row>
    <row r="19" spans="6:20">
      <c r="F19" s="72"/>
      <c r="G19" s="72"/>
    </row>
    <row r="20" spans="6:20">
      <c r="F20" s="72"/>
      <c r="G20" s="72"/>
    </row>
    <row r="21" spans="6:20">
      <c r="F21" s="72"/>
      <c r="G21" s="72"/>
    </row>
  </sheetData>
  <mergeCells count="24">
    <mergeCell ref="E10:J10"/>
    <mergeCell ref="B8:C8"/>
    <mergeCell ref="AR8:AR9"/>
    <mergeCell ref="AT8:AT9"/>
    <mergeCell ref="AU8:AU9"/>
    <mergeCell ref="B9:C9"/>
    <mergeCell ref="AS8:AS9"/>
    <mergeCell ref="AR5:AR7"/>
    <mergeCell ref="AT5:AT7"/>
    <mergeCell ref="AU5:AU7"/>
    <mergeCell ref="E6:F6"/>
    <mergeCell ref="G6:H6"/>
    <mergeCell ref="I6:J6"/>
    <mergeCell ref="L6:N6"/>
    <mergeCell ref="O6:Q6"/>
    <mergeCell ref="T6:AQ6"/>
    <mergeCell ref="AS5:AS7"/>
    <mergeCell ref="A2:U2"/>
    <mergeCell ref="A5:A7"/>
    <mergeCell ref="B5:C7"/>
    <mergeCell ref="D5:D7"/>
    <mergeCell ref="E5:K5"/>
    <mergeCell ref="T5:AQ5"/>
    <mergeCell ref="R6:S6"/>
  </mergeCells>
  <pageMargins left="0.39370078740157483" right="0.19685039370078741" top="0.19685039370078741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48"/>
  <sheetViews>
    <sheetView view="pageBreakPreview" zoomScaleNormal="60" zoomScaleSheetLayoutView="100" workbookViewId="0">
      <selection activeCell="O48" sqref="O48"/>
    </sheetView>
  </sheetViews>
  <sheetFormatPr defaultRowHeight="12.75"/>
  <cols>
    <col min="1" max="1" width="6.140625" customWidth="1"/>
    <col min="2" max="2" width="23.85546875" customWidth="1"/>
    <col min="3" max="3" width="25.7109375" customWidth="1"/>
    <col min="4" max="4" width="11" customWidth="1"/>
    <col min="5" max="5" width="14.85546875" customWidth="1"/>
    <col min="6" max="6" width="12.28515625" customWidth="1"/>
    <col min="7" max="8" width="10.140625" customWidth="1"/>
    <col min="9" max="9" width="12.28515625" customWidth="1"/>
    <col min="10" max="11" width="10.140625" customWidth="1"/>
    <col min="12" max="12" width="11.42578125" customWidth="1"/>
    <col min="13" max="13" width="12" customWidth="1"/>
    <col min="14" max="14" width="11.85546875" customWidth="1"/>
    <col min="15" max="15" width="12.140625" customWidth="1"/>
    <col min="16" max="16" width="12.85546875" customWidth="1"/>
    <col min="17" max="17" width="11.85546875" customWidth="1"/>
    <col min="18" max="18" width="11.28515625" customWidth="1"/>
    <col min="19" max="19" width="12.140625" customWidth="1"/>
    <col min="20" max="20" width="12.28515625" customWidth="1"/>
    <col min="21" max="21" width="11.85546875" customWidth="1"/>
    <col min="22" max="22" width="13.28515625" customWidth="1"/>
    <col min="23" max="23" width="11.85546875" customWidth="1"/>
    <col min="24" max="24" width="12.5703125" customWidth="1"/>
    <col min="25" max="26" width="12.28515625" customWidth="1"/>
    <col min="27" max="27" width="12.7109375" customWidth="1"/>
    <col min="28" max="28" width="13.5703125" customWidth="1"/>
    <col min="29" max="29" width="15.42578125" customWidth="1"/>
    <col min="30" max="30" width="12.28515625" customWidth="1"/>
  </cols>
  <sheetData>
    <row r="1" spans="1:48" ht="20.25">
      <c r="B1" s="75" t="s">
        <v>104</v>
      </c>
      <c r="C1" s="75"/>
      <c r="AA1" s="76"/>
    </row>
    <row r="2" spans="1:48" ht="15.75">
      <c r="AA2" s="76"/>
    </row>
    <row r="3" spans="1:48" ht="15.75">
      <c r="AA3" s="76"/>
    </row>
    <row r="4" spans="1:48" ht="64.5" customHeight="1">
      <c r="A4" s="238" t="s">
        <v>120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</row>
    <row r="5" spans="1:48" ht="12.75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</row>
    <row r="6" spans="1:48" ht="16.5" thickBot="1">
      <c r="A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X6" s="79" t="s">
        <v>105</v>
      </c>
      <c r="Y6" s="78"/>
      <c r="Z6" s="78"/>
      <c r="AA6" s="80" t="s">
        <v>106</v>
      </c>
    </row>
    <row r="7" spans="1:48" ht="37.5" customHeight="1">
      <c r="A7" s="239" t="s">
        <v>71</v>
      </c>
      <c r="B7" s="241" t="s">
        <v>1</v>
      </c>
      <c r="C7" s="243" t="s">
        <v>107</v>
      </c>
      <c r="D7" s="241" t="s">
        <v>108</v>
      </c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5"/>
      <c r="AB7" s="246" t="s">
        <v>109</v>
      </c>
      <c r="AC7" s="245" t="s">
        <v>110</v>
      </c>
    </row>
    <row r="8" spans="1:48" ht="57.75" customHeight="1" thickBot="1">
      <c r="A8" s="240"/>
      <c r="B8" s="242"/>
      <c r="C8" s="244"/>
      <c r="D8" s="95" t="s">
        <v>111</v>
      </c>
      <c r="E8" s="81" t="s">
        <v>48</v>
      </c>
      <c r="F8" s="81" t="s">
        <v>49</v>
      </c>
      <c r="G8" s="81" t="s">
        <v>50</v>
      </c>
      <c r="H8" s="81" t="s">
        <v>51</v>
      </c>
      <c r="I8" s="81" t="s">
        <v>52</v>
      </c>
      <c r="J8" s="81" t="s">
        <v>53</v>
      </c>
      <c r="K8" s="82" t="s">
        <v>54</v>
      </c>
      <c r="L8" s="82" t="s">
        <v>55</v>
      </c>
      <c r="M8" s="82" t="s">
        <v>56</v>
      </c>
      <c r="N8" s="82" t="s">
        <v>57</v>
      </c>
      <c r="O8" s="81" t="s">
        <v>58</v>
      </c>
      <c r="P8" s="81" t="s">
        <v>59</v>
      </c>
      <c r="Q8" s="81" t="s">
        <v>60</v>
      </c>
      <c r="R8" s="81" t="s">
        <v>61</v>
      </c>
      <c r="S8" s="82" t="s">
        <v>62</v>
      </c>
      <c r="T8" s="82" t="s">
        <v>63</v>
      </c>
      <c r="U8" s="82" t="s">
        <v>64</v>
      </c>
      <c r="V8" s="82" t="s">
        <v>65</v>
      </c>
      <c r="W8" s="82" t="s">
        <v>66</v>
      </c>
      <c r="X8" s="82" t="s">
        <v>67</v>
      </c>
      <c r="Y8" s="81" t="s">
        <v>68</v>
      </c>
      <c r="Z8" s="81" t="s">
        <v>69</v>
      </c>
      <c r="AA8" s="83" t="s">
        <v>70</v>
      </c>
      <c r="AB8" s="247"/>
      <c r="AC8" s="248"/>
    </row>
    <row r="9" spans="1:48" s="108" customFormat="1" ht="12">
      <c r="A9" s="96" t="s">
        <v>129</v>
      </c>
      <c r="B9" s="97"/>
      <c r="C9" s="98"/>
      <c r="D9" s="99"/>
      <c r="E9" s="99"/>
      <c r="F9" s="99"/>
      <c r="G9" s="99"/>
      <c r="H9" s="100"/>
      <c r="I9" s="100"/>
      <c r="J9" s="101"/>
      <c r="K9" s="101"/>
      <c r="L9" s="101"/>
      <c r="M9" s="101"/>
      <c r="N9" s="102"/>
      <c r="O9" s="102"/>
      <c r="P9" s="102"/>
      <c r="Q9" s="102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105"/>
      <c r="AC9" s="106"/>
      <c r="AD9" s="107"/>
    </row>
    <row r="10" spans="1:48" s="108" customFormat="1">
      <c r="A10" s="96" t="s">
        <v>130</v>
      </c>
      <c r="B10" s="109" t="s">
        <v>131</v>
      </c>
      <c r="C10" s="110"/>
      <c r="D10" s="111"/>
      <c r="E10" s="111"/>
      <c r="F10" s="111"/>
      <c r="G10" s="111"/>
      <c r="H10" s="112"/>
      <c r="I10" s="112"/>
      <c r="J10" s="113"/>
      <c r="K10" s="113"/>
      <c r="L10" s="113"/>
      <c r="M10" s="113"/>
      <c r="N10" s="114"/>
      <c r="O10" s="114"/>
      <c r="P10" s="114"/>
      <c r="Q10" s="114"/>
      <c r="R10" s="113"/>
      <c r="S10" s="113"/>
      <c r="T10" s="113"/>
      <c r="U10" s="113"/>
      <c r="V10" s="113"/>
      <c r="W10" s="113"/>
      <c r="X10" s="113"/>
      <c r="Y10" s="113"/>
      <c r="Z10" s="113"/>
      <c r="AA10" s="111"/>
      <c r="AB10" s="115"/>
      <c r="AC10" s="116"/>
      <c r="AD10" s="117"/>
    </row>
    <row r="11" spans="1:48" s="108" customFormat="1">
      <c r="A11" s="96"/>
      <c r="B11" s="118"/>
      <c r="C11" s="110"/>
      <c r="D11" s="119"/>
      <c r="E11" s="119"/>
      <c r="F11" s="119"/>
      <c r="G11" s="119"/>
      <c r="H11" s="120"/>
      <c r="I11" s="120"/>
      <c r="J11" s="121"/>
      <c r="K11" s="121"/>
      <c r="L11" s="121"/>
      <c r="M11" s="121"/>
      <c r="N11" s="122"/>
      <c r="O11" s="122"/>
      <c r="P11" s="122"/>
      <c r="Q11" s="122"/>
      <c r="R11" s="121"/>
      <c r="S11" s="121"/>
      <c r="T11" s="121"/>
      <c r="U11" s="121"/>
      <c r="V11" s="121"/>
      <c r="W11" s="121"/>
      <c r="X11" s="121"/>
      <c r="Y11" s="121"/>
      <c r="Z11" s="121"/>
      <c r="AA11" s="119"/>
      <c r="AB11" s="115"/>
      <c r="AC11" s="116"/>
      <c r="AD11" s="117"/>
    </row>
    <row r="12" spans="1:48" s="133" customFormat="1">
      <c r="A12" s="123" t="s">
        <v>132</v>
      </c>
      <c r="B12" s="124" t="s">
        <v>133</v>
      </c>
      <c r="C12" s="125" t="s">
        <v>134</v>
      </c>
      <c r="D12" s="126">
        <v>853.8</v>
      </c>
      <c r="E12" s="126">
        <v>822</v>
      </c>
      <c r="F12" s="126">
        <v>817.8</v>
      </c>
      <c r="G12" s="126">
        <v>802.8</v>
      </c>
      <c r="H12" s="127">
        <v>789</v>
      </c>
      <c r="I12" s="127">
        <v>822</v>
      </c>
      <c r="J12" s="128">
        <v>900.6</v>
      </c>
      <c r="K12" s="128">
        <v>996.6</v>
      </c>
      <c r="L12" s="128">
        <v>1024.8</v>
      </c>
      <c r="M12" s="128">
        <v>988.2</v>
      </c>
      <c r="N12" s="128">
        <v>975.6</v>
      </c>
      <c r="O12" s="128">
        <v>987</v>
      </c>
      <c r="P12" s="128">
        <v>978.6</v>
      </c>
      <c r="Q12" s="128">
        <v>970.8</v>
      </c>
      <c r="R12" s="128">
        <v>955.8</v>
      </c>
      <c r="S12" s="128">
        <v>998.4</v>
      </c>
      <c r="T12" s="128">
        <v>1051.8</v>
      </c>
      <c r="U12" s="128">
        <v>1065</v>
      </c>
      <c r="V12" s="128">
        <v>1091.4000000000001</v>
      </c>
      <c r="W12" s="128">
        <v>1078.2</v>
      </c>
      <c r="X12" s="128">
        <v>1056</v>
      </c>
      <c r="Y12" s="128">
        <v>1031.4000000000001</v>
      </c>
      <c r="Z12" s="128">
        <v>940.2</v>
      </c>
      <c r="AA12" s="126">
        <v>897</v>
      </c>
      <c r="AB12" s="129">
        <f>SUM(D12:AA12)</f>
        <v>22894.800000000003</v>
      </c>
      <c r="AC12" s="130">
        <f>AVERAGE(D12:AA12)/MAX(D12:AA12)</f>
        <v>0.8740608392889867</v>
      </c>
      <c r="AD12" s="131">
        <f>MAX(J12:Z12)</f>
        <v>1091.4000000000001</v>
      </c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</row>
    <row r="13" spans="1:48" s="133" customFormat="1">
      <c r="A13" s="123"/>
      <c r="B13" s="134"/>
      <c r="C13" s="135"/>
      <c r="D13" s="136"/>
      <c r="E13" s="136"/>
      <c r="F13" s="136"/>
      <c r="G13" s="136"/>
      <c r="H13" s="137"/>
      <c r="I13" s="137"/>
      <c r="J13" s="138"/>
      <c r="K13" s="128"/>
      <c r="L13" s="128"/>
      <c r="M13" s="128"/>
      <c r="N13" s="138"/>
      <c r="O13" s="138"/>
      <c r="P13" s="138"/>
      <c r="Q13" s="138"/>
      <c r="R13" s="128"/>
      <c r="S13" s="128"/>
      <c r="T13" s="128"/>
      <c r="U13" s="128"/>
      <c r="V13" s="128"/>
      <c r="W13" s="128"/>
      <c r="X13" s="138"/>
      <c r="Y13" s="138"/>
      <c r="Z13" s="138"/>
      <c r="AA13" s="136"/>
      <c r="AB13" s="139"/>
      <c r="AC13" s="140"/>
      <c r="AD13" s="141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</row>
    <row r="14" spans="1:48" s="108" customFormat="1" ht="15" customHeight="1">
      <c r="A14" s="142">
        <v>2.1</v>
      </c>
      <c r="B14" s="124" t="s">
        <v>135</v>
      </c>
      <c r="C14" s="125" t="s">
        <v>136</v>
      </c>
      <c r="D14" s="126">
        <v>1175.4000000000001</v>
      </c>
      <c r="E14" s="126">
        <v>1120.8</v>
      </c>
      <c r="F14" s="126">
        <v>1096.8</v>
      </c>
      <c r="G14" s="126">
        <v>1090.2</v>
      </c>
      <c r="H14" s="127">
        <v>1100.4000000000001</v>
      </c>
      <c r="I14" s="127">
        <v>1127.4000000000001</v>
      </c>
      <c r="J14" s="128">
        <v>1213.2</v>
      </c>
      <c r="K14" s="128">
        <v>1250.4000000000001</v>
      </c>
      <c r="L14" s="128">
        <v>1219.8</v>
      </c>
      <c r="M14" s="128">
        <v>1225.8</v>
      </c>
      <c r="N14" s="128">
        <v>1198.2</v>
      </c>
      <c r="O14" s="128">
        <v>1198.2</v>
      </c>
      <c r="P14" s="128">
        <v>1188</v>
      </c>
      <c r="Q14" s="128">
        <v>1171.8</v>
      </c>
      <c r="R14" s="128">
        <v>1161</v>
      </c>
      <c r="S14" s="128">
        <v>1188</v>
      </c>
      <c r="T14" s="128">
        <v>1212.5999999999999</v>
      </c>
      <c r="U14" s="128">
        <v>1249.2</v>
      </c>
      <c r="V14" s="128">
        <v>1279.2</v>
      </c>
      <c r="W14" s="128">
        <v>1267.8</v>
      </c>
      <c r="X14" s="128">
        <v>1246.8</v>
      </c>
      <c r="Y14" s="128">
        <v>1227</v>
      </c>
      <c r="Z14" s="128">
        <v>1200</v>
      </c>
      <c r="AA14" s="126">
        <v>1099.2</v>
      </c>
      <c r="AB14" s="129">
        <f>SUM(D14:AA14)</f>
        <v>28507.200000000001</v>
      </c>
      <c r="AC14" s="130">
        <f>AVERAGE(D14:AA14)/MAX(D14:AA14)</f>
        <v>0.92854909318323942</v>
      </c>
      <c r="AD14" s="131">
        <f>MAX(J14:Z14)</f>
        <v>1279.2</v>
      </c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</row>
    <row r="15" spans="1:48" s="108" customFormat="1" ht="15" customHeight="1">
      <c r="A15" s="142"/>
      <c r="B15" s="144"/>
      <c r="C15" s="145"/>
      <c r="D15" s="136"/>
      <c r="E15" s="136"/>
      <c r="F15" s="136"/>
      <c r="G15" s="136"/>
      <c r="H15" s="137"/>
      <c r="I15" s="137"/>
      <c r="J15" s="138"/>
      <c r="K15" s="128"/>
      <c r="L15" s="128"/>
      <c r="M15" s="128"/>
      <c r="N15" s="138"/>
      <c r="O15" s="138"/>
      <c r="P15" s="138"/>
      <c r="Q15" s="138"/>
      <c r="R15" s="128"/>
      <c r="S15" s="128"/>
      <c r="T15" s="128"/>
      <c r="U15" s="128"/>
      <c r="V15" s="128"/>
      <c r="W15" s="128"/>
      <c r="X15" s="138"/>
      <c r="Y15" s="138"/>
      <c r="Z15" s="138"/>
      <c r="AA15" s="136"/>
      <c r="AB15" s="139"/>
      <c r="AC15" s="140"/>
      <c r="AD15" s="141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</row>
    <row r="16" spans="1:48" s="108" customFormat="1">
      <c r="A16" s="146" t="s">
        <v>137</v>
      </c>
      <c r="B16" s="147" t="s">
        <v>138</v>
      </c>
      <c r="C16" s="148"/>
      <c r="D16" s="149">
        <f t="shared" ref="D16:AA16" si="0">D12+D14</f>
        <v>2029.2</v>
      </c>
      <c r="E16" s="149">
        <f t="shared" si="0"/>
        <v>1942.8</v>
      </c>
      <c r="F16" s="149">
        <f t="shared" si="0"/>
        <v>1914.6</v>
      </c>
      <c r="G16" s="149">
        <f t="shared" si="0"/>
        <v>1893</v>
      </c>
      <c r="H16" s="149">
        <f t="shared" si="0"/>
        <v>1889.4</v>
      </c>
      <c r="I16" s="149">
        <f t="shared" si="0"/>
        <v>1949.4</v>
      </c>
      <c r="J16" s="149">
        <f t="shared" si="0"/>
        <v>2113.8000000000002</v>
      </c>
      <c r="K16" s="149">
        <f t="shared" si="0"/>
        <v>2247</v>
      </c>
      <c r="L16" s="149">
        <f t="shared" si="0"/>
        <v>2244.6</v>
      </c>
      <c r="M16" s="149">
        <f t="shared" si="0"/>
        <v>2214</v>
      </c>
      <c r="N16" s="149">
        <f t="shared" si="0"/>
        <v>2173.8000000000002</v>
      </c>
      <c r="O16" s="149">
        <f t="shared" si="0"/>
        <v>2185.1999999999998</v>
      </c>
      <c r="P16" s="149">
        <f t="shared" si="0"/>
        <v>2166.6</v>
      </c>
      <c r="Q16" s="149">
        <f t="shared" si="0"/>
        <v>2142.6</v>
      </c>
      <c r="R16" s="149">
        <f t="shared" si="0"/>
        <v>2116.8000000000002</v>
      </c>
      <c r="S16" s="149">
        <f t="shared" si="0"/>
        <v>2186.4</v>
      </c>
      <c r="T16" s="149">
        <f t="shared" si="0"/>
        <v>2264.3999999999996</v>
      </c>
      <c r="U16" s="149">
        <f t="shared" si="0"/>
        <v>2314.1999999999998</v>
      </c>
      <c r="V16" s="149">
        <f t="shared" si="0"/>
        <v>2370.6000000000004</v>
      </c>
      <c r="W16" s="149">
        <f t="shared" si="0"/>
        <v>2346</v>
      </c>
      <c r="X16" s="149">
        <f t="shared" si="0"/>
        <v>2302.8000000000002</v>
      </c>
      <c r="Y16" s="149">
        <f t="shared" si="0"/>
        <v>2258.4</v>
      </c>
      <c r="Z16" s="149">
        <f t="shared" si="0"/>
        <v>2140.1999999999998</v>
      </c>
      <c r="AA16" s="149">
        <f t="shared" si="0"/>
        <v>1996.2</v>
      </c>
      <c r="AB16" s="150">
        <f>SUM(D16:AA16)</f>
        <v>51401.999999999993</v>
      </c>
      <c r="AC16" s="151">
        <f>AVERAGE(D16:AA16)/MAX(D16:AA16)</f>
        <v>0.90346325824685703</v>
      </c>
      <c r="AD16" s="152">
        <f>MAX(J16:Z16)</f>
        <v>2370.6000000000004</v>
      </c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</row>
    <row r="17" spans="1:48" s="108" customFormat="1">
      <c r="A17" s="146"/>
      <c r="B17" s="144"/>
      <c r="C17" s="145"/>
      <c r="D17" s="153"/>
      <c r="E17" s="153"/>
      <c r="F17" s="153"/>
      <c r="G17" s="153"/>
      <c r="H17" s="137"/>
      <c r="I17" s="137"/>
      <c r="J17" s="138"/>
      <c r="K17" s="128"/>
      <c r="L17" s="128"/>
      <c r="M17" s="128"/>
      <c r="N17" s="138"/>
      <c r="O17" s="138"/>
      <c r="P17" s="138"/>
      <c r="Q17" s="138"/>
      <c r="R17" s="128"/>
      <c r="S17" s="128"/>
      <c r="T17" s="128"/>
      <c r="U17" s="128"/>
      <c r="V17" s="128"/>
      <c r="W17" s="128"/>
      <c r="X17" s="138"/>
      <c r="Y17" s="138"/>
      <c r="Z17" s="138"/>
      <c r="AA17" s="153"/>
      <c r="AB17" s="139"/>
      <c r="AC17" s="140"/>
      <c r="AD17" s="141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</row>
    <row r="18" spans="1:48" s="108" customFormat="1">
      <c r="A18" s="146" t="s">
        <v>139</v>
      </c>
      <c r="B18" s="109" t="s">
        <v>140</v>
      </c>
      <c r="C18" s="125"/>
      <c r="D18" s="126"/>
      <c r="E18" s="126"/>
      <c r="F18" s="126"/>
      <c r="G18" s="126"/>
      <c r="H18" s="127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54"/>
      <c r="AB18" s="129"/>
      <c r="AC18" s="130"/>
      <c r="AD18" s="131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</row>
    <row r="19" spans="1:48" s="108" customFormat="1">
      <c r="A19" s="146"/>
      <c r="B19" s="118"/>
      <c r="C19" s="125"/>
      <c r="D19" s="126"/>
      <c r="E19" s="126"/>
      <c r="F19" s="126"/>
      <c r="G19" s="126"/>
      <c r="H19" s="127"/>
      <c r="I19" s="127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54"/>
      <c r="AB19" s="129"/>
      <c r="AC19" s="130"/>
      <c r="AD19" s="131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</row>
    <row r="20" spans="1:48" s="108" customFormat="1">
      <c r="A20" s="96">
        <v>2.2000000000000002</v>
      </c>
      <c r="B20" s="118" t="s">
        <v>141</v>
      </c>
      <c r="C20" s="110" t="s">
        <v>142</v>
      </c>
      <c r="D20" s="126">
        <v>149.6</v>
      </c>
      <c r="E20" s="126">
        <v>150.80000000000001</v>
      </c>
      <c r="F20" s="126">
        <v>146.4</v>
      </c>
      <c r="G20" s="126">
        <v>144.4</v>
      </c>
      <c r="H20" s="127">
        <v>141.6</v>
      </c>
      <c r="I20" s="127">
        <v>143.6</v>
      </c>
      <c r="J20" s="128">
        <v>149.19999999999999</v>
      </c>
      <c r="K20" s="128">
        <v>156.80000000000001</v>
      </c>
      <c r="L20" s="128">
        <v>166.4</v>
      </c>
      <c r="M20" s="128">
        <v>170.4</v>
      </c>
      <c r="N20" s="128">
        <v>181.6</v>
      </c>
      <c r="O20" s="128">
        <v>175.2</v>
      </c>
      <c r="P20" s="128">
        <v>175.6</v>
      </c>
      <c r="Q20" s="128">
        <v>168</v>
      </c>
      <c r="R20" s="128">
        <v>166</v>
      </c>
      <c r="S20" s="128">
        <v>169.2</v>
      </c>
      <c r="T20" s="128">
        <v>162.4</v>
      </c>
      <c r="U20" s="128">
        <v>158.4</v>
      </c>
      <c r="V20" s="128">
        <v>152</v>
      </c>
      <c r="W20" s="128">
        <v>144.4</v>
      </c>
      <c r="X20" s="128">
        <v>151.6</v>
      </c>
      <c r="Y20" s="128">
        <v>144</v>
      </c>
      <c r="Z20" s="128">
        <v>147.19999999999999</v>
      </c>
      <c r="AA20" s="154">
        <v>138.4</v>
      </c>
      <c r="AB20" s="129">
        <f>SUM(D20:AA20)</f>
        <v>3753.2</v>
      </c>
      <c r="AC20" s="130">
        <f>AVERAGE(D20:AA20)/MAX(D20:AA20)</f>
        <v>0.86114170337738616</v>
      </c>
      <c r="AD20" s="131">
        <f>MAX(J20:Z20)</f>
        <v>181.6</v>
      </c>
    </row>
    <row r="21" spans="1:48" s="108" customFormat="1">
      <c r="A21" s="96"/>
      <c r="B21" s="144"/>
      <c r="C21" s="145"/>
      <c r="D21" s="136"/>
      <c r="E21" s="136"/>
      <c r="F21" s="136"/>
      <c r="G21" s="136"/>
      <c r="H21" s="137"/>
      <c r="I21" s="137"/>
      <c r="J21" s="138"/>
      <c r="K21" s="128"/>
      <c r="L21" s="128"/>
      <c r="M21" s="128"/>
      <c r="N21" s="138"/>
      <c r="O21" s="138"/>
      <c r="P21" s="138"/>
      <c r="Q21" s="138"/>
      <c r="R21" s="128"/>
      <c r="S21" s="128"/>
      <c r="T21" s="128"/>
      <c r="U21" s="128"/>
      <c r="V21" s="128"/>
      <c r="W21" s="128"/>
      <c r="X21" s="138"/>
      <c r="Y21" s="138"/>
      <c r="Z21" s="138"/>
      <c r="AA21" s="153"/>
      <c r="AB21" s="139"/>
      <c r="AC21" s="140"/>
      <c r="AD21" s="141"/>
    </row>
    <row r="22" spans="1:48" s="108" customFormat="1">
      <c r="A22" s="146" t="s">
        <v>143</v>
      </c>
      <c r="B22" s="118" t="s">
        <v>144</v>
      </c>
      <c r="C22" s="110" t="s">
        <v>145</v>
      </c>
      <c r="D22" s="126">
        <v>470.4</v>
      </c>
      <c r="E22" s="126">
        <v>474.9</v>
      </c>
      <c r="F22" s="126">
        <v>476.1</v>
      </c>
      <c r="G22" s="126">
        <v>485.7</v>
      </c>
      <c r="H22" s="127">
        <v>474.3</v>
      </c>
      <c r="I22" s="127">
        <v>487.8</v>
      </c>
      <c r="J22" s="128">
        <v>487.8</v>
      </c>
      <c r="K22" s="128">
        <v>501.3</v>
      </c>
      <c r="L22" s="128">
        <v>498.6</v>
      </c>
      <c r="M22" s="128">
        <v>483.6</v>
      </c>
      <c r="N22" s="128">
        <v>467.7</v>
      </c>
      <c r="O22" s="128">
        <v>465.6</v>
      </c>
      <c r="P22" s="128">
        <v>455.7</v>
      </c>
      <c r="Q22" s="128">
        <v>450.3</v>
      </c>
      <c r="R22" s="128">
        <v>462.6</v>
      </c>
      <c r="S22" s="128">
        <v>465.3</v>
      </c>
      <c r="T22" s="128">
        <v>468.3</v>
      </c>
      <c r="U22" s="128">
        <v>481.8</v>
      </c>
      <c r="V22" s="128">
        <v>479.7</v>
      </c>
      <c r="W22" s="128">
        <v>474</v>
      </c>
      <c r="X22" s="128">
        <v>466.5</v>
      </c>
      <c r="Y22" s="128">
        <v>459</v>
      </c>
      <c r="Z22" s="128">
        <v>444</v>
      </c>
      <c r="AA22" s="154">
        <v>431.1</v>
      </c>
      <c r="AB22" s="129">
        <f>SUM(D22:AA22)</f>
        <v>11312.100000000002</v>
      </c>
      <c r="AC22" s="130">
        <f>AVERAGE(D22:AA22)/MAX(D22:AA22)</f>
        <v>0.94023040095751065</v>
      </c>
      <c r="AD22" s="131">
        <f>MAX(J22:Z22)</f>
        <v>501.3</v>
      </c>
    </row>
    <row r="23" spans="1:48" s="108" customFormat="1">
      <c r="A23" s="146"/>
      <c r="B23" s="144"/>
      <c r="C23" s="145"/>
      <c r="D23" s="136"/>
      <c r="E23" s="136"/>
      <c r="F23" s="136"/>
      <c r="G23" s="136"/>
      <c r="H23" s="137"/>
      <c r="I23" s="137"/>
      <c r="J23" s="138"/>
      <c r="K23" s="128"/>
      <c r="L23" s="128"/>
      <c r="M23" s="128"/>
      <c r="N23" s="138"/>
      <c r="O23" s="138"/>
      <c r="P23" s="138"/>
      <c r="Q23" s="138"/>
      <c r="R23" s="128"/>
      <c r="S23" s="128"/>
      <c r="T23" s="128"/>
      <c r="U23" s="128"/>
      <c r="V23" s="128"/>
      <c r="W23" s="128"/>
      <c r="X23" s="138"/>
      <c r="Y23" s="138"/>
      <c r="Z23" s="138"/>
      <c r="AA23" s="153"/>
      <c r="AB23" s="139"/>
      <c r="AC23" s="140"/>
      <c r="AD23" s="141"/>
    </row>
    <row r="24" spans="1:48" s="108" customFormat="1">
      <c r="A24" s="146" t="s">
        <v>146</v>
      </c>
      <c r="B24" s="147" t="s">
        <v>147</v>
      </c>
      <c r="C24" s="148"/>
      <c r="D24" s="155">
        <f t="shared" ref="D24:AA24" si="1">D20+D22</f>
        <v>620</v>
      </c>
      <c r="E24" s="155">
        <f t="shared" si="1"/>
        <v>625.70000000000005</v>
      </c>
      <c r="F24" s="155">
        <f t="shared" si="1"/>
        <v>622.5</v>
      </c>
      <c r="G24" s="155">
        <f t="shared" si="1"/>
        <v>630.1</v>
      </c>
      <c r="H24" s="155">
        <f t="shared" si="1"/>
        <v>615.9</v>
      </c>
      <c r="I24" s="155">
        <f t="shared" si="1"/>
        <v>631.4</v>
      </c>
      <c r="J24" s="155">
        <f t="shared" si="1"/>
        <v>637</v>
      </c>
      <c r="K24" s="155">
        <f t="shared" si="1"/>
        <v>658.1</v>
      </c>
      <c r="L24" s="155">
        <f t="shared" si="1"/>
        <v>665</v>
      </c>
      <c r="M24" s="155">
        <f t="shared" si="1"/>
        <v>654</v>
      </c>
      <c r="N24" s="155">
        <f t="shared" si="1"/>
        <v>649.29999999999995</v>
      </c>
      <c r="O24" s="155">
        <f t="shared" si="1"/>
        <v>640.79999999999995</v>
      </c>
      <c r="P24" s="155">
        <f t="shared" si="1"/>
        <v>631.29999999999995</v>
      </c>
      <c r="Q24" s="155">
        <f t="shared" si="1"/>
        <v>618.29999999999995</v>
      </c>
      <c r="R24" s="155">
        <f t="shared" si="1"/>
        <v>628.6</v>
      </c>
      <c r="S24" s="155">
        <f t="shared" si="1"/>
        <v>634.5</v>
      </c>
      <c r="T24" s="155">
        <f t="shared" si="1"/>
        <v>630.70000000000005</v>
      </c>
      <c r="U24" s="155">
        <f t="shared" si="1"/>
        <v>640.20000000000005</v>
      </c>
      <c r="V24" s="155">
        <f t="shared" si="1"/>
        <v>631.70000000000005</v>
      </c>
      <c r="W24" s="155">
        <f t="shared" si="1"/>
        <v>618.4</v>
      </c>
      <c r="X24" s="155">
        <f t="shared" si="1"/>
        <v>618.1</v>
      </c>
      <c r="Y24" s="155">
        <f t="shared" si="1"/>
        <v>603</v>
      </c>
      <c r="Z24" s="155">
        <f t="shared" si="1"/>
        <v>591.20000000000005</v>
      </c>
      <c r="AA24" s="155">
        <f t="shared" si="1"/>
        <v>569.5</v>
      </c>
      <c r="AB24" s="150">
        <f>SUM(D24:AA24)</f>
        <v>15065.300000000003</v>
      </c>
      <c r="AC24" s="151">
        <f>AVERAGE(D24:AA24)/MAX(D24:AA24)</f>
        <v>0.94394110275689236</v>
      </c>
      <c r="AD24" s="152">
        <f>MAX(J24:Z24)</f>
        <v>665</v>
      </c>
      <c r="AE24" s="156"/>
    </row>
    <row r="25" spans="1:48" s="108" customFormat="1" ht="12">
      <c r="A25" s="146" t="s">
        <v>148</v>
      </c>
      <c r="B25" s="157"/>
      <c r="C25" s="125"/>
      <c r="D25" s="111"/>
      <c r="E25" s="111"/>
      <c r="F25" s="111"/>
      <c r="G25" s="111"/>
      <c r="H25" s="112"/>
      <c r="I25" s="112"/>
      <c r="J25" s="113"/>
      <c r="K25" s="113"/>
      <c r="L25" s="113"/>
      <c r="M25" s="113"/>
      <c r="N25" s="114"/>
      <c r="O25" s="114"/>
      <c r="P25" s="114"/>
      <c r="Q25" s="114"/>
      <c r="R25" s="113"/>
      <c r="S25" s="113"/>
      <c r="T25" s="113"/>
      <c r="U25" s="113"/>
      <c r="V25" s="113"/>
      <c r="W25" s="113"/>
      <c r="X25" s="113"/>
      <c r="Y25" s="113"/>
      <c r="Z25" s="113"/>
      <c r="AA25" s="111"/>
      <c r="AB25" s="115"/>
      <c r="AC25" s="116"/>
      <c r="AD25" s="117"/>
    </row>
    <row r="26" spans="1:48" s="108" customFormat="1">
      <c r="A26" s="146"/>
      <c r="B26" s="158" t="s">
        <v>149</v>
      </c>
      <c r="C26" s="125"/>
      <c r="D26" s="111"/>
      <c r="E26" s="111"/>
      <c r="F26" s="111"/>
      <c r="G26" s="111"/>
      <c r="H26" s="112"/>
      <c r="I26" s="112"/>
      <c r="J26" s="113"/>
      <c r="K26" s="113"/>
      <c r="L26" s="113"/>
      <c r="M26" s="113"/>
      <c r="N26" s="114"/>
      <c r="O26" s="114"/>
      <c r="P26" s="114"/>
      <c r="Q26" s="114"/>
      <c r="R26" s="113"/>
      <c r="S26" s="113"/>
      <c r="T26" s="113"/>
      <c r="U26" s="113"/>
      <c r="V26" s="113"/>
      <c r="W26" s="113"/>
      <c r="X26" s="113"/>
      <c r="Y26" s="113"/>
      <c r="Z26" s="113"/>
      <c r="AA26" s="111"/>
      <c r="AB26" s="115"/>
      <c r="AC26" s="116"/>
      <c r="AD26" s="117"/>
    </row>
    <row r="27" spans="1:48" s="108" customFormat="1" ht="12">
      <c r="A27" s="146"/>
      <c r="B27" s="157"/>
      <c r="C27" s="125"/>
      <c r="D27" s="111"/>
      <c r="E27" s="111"/>
      <c r="F27" s="111"/>
      <c r="G27" s="111"/>
      <c r="H27" s="112"/>
      <c r="I27" s="112"/>
      <c r="J27" s="113"/>
      <c r="K27" s="113"/>
      <c r="L27" s="113"/>
      <c r="M27" s="113"/>
      <c r="N27" s="114"/>
      <c r="O27" s="114"/>
      <c r="P27" s="114"/>
      <c r="Q27" s="114"/>
      <c r="R27" s="113"/>
      <c r="S27" s="113"/>
      <c r="T27" s="113"/>
      <c r="U27" s="113"/>
      <c r="V27" s="113"/>
      <c r="W27" s="113"/>
      <c r="X27" s="113"/>
      <c r="Y27" s="113"/>
      <c r="Z27" s="113"/>
      <c r="AA27" s="111"/>
      <c r="AB27" s="115"/>
      <c r="AC27" s="116"/>
      <c r="AD27" s="117"/>
    </row>
    <row r="28" spans="1:48" s="108" customFormat="1">
      <c r="A28" s="146"/>
      <c r="B28" s="157" t="s">
        <v>150</v>
      </c>
      <c r="C28" s="125" t="s">
        <v>151</v>
      </c>
      <c r="D28" s="126">
        <v>4103.3999999999996</v>
      </c>
      <c r="E28" s="126">
        <v>3960.6</v>
      </c>
      <c r="F28" s="126">
        <v>3893.4</v>
      </c>
      <c r="G28" s="126">
        <v>3801</v>
      </c>
      <c r="H28" s="127">
        <v>3813.6</v>
      </c>
      <c r="I28" s="127">
        <v>3973.2</v>
      </c>
      <c r="J28" s="128">
        <v>4296.6000000000004</v>
      </c>
      <c r="K28" s="128">
        <v>4620</v>
      </c>
      <c r="L28" s="128">
        <v>4859.3999999999996</v>
      </c>
      <c r="M28" s="128">
        <v>4993.8</v>
      </c>
      <c r="N28" s="128">
        <v>5090.3999999999996</v>
      </c>
      <c r="O28" s="128">
        <v>5115.6000000000004</v>
      </c>
      <c r="P28" s="128">
        <v>5056.8</v>
      </c>
      <c r="Q28" s="128">
        <v>4998</v>
      </c>
      <c r="R28" s="128">
        <v>5023.2</v>
      </c>
      <c r="S28" s="128">
        <v>5195.3999999999996</v>
      </c>
      <c r="T28" s="128">
        <v>5321.4</v>
      </c>
      <c r="U28" s="128">
        <v>5145</v>
      </c>
      <c r="V28" s="128">
        <v>5174.3999999999996</v>
      </c>
      <c r="W28" s="128">
        <v>5140.8</v>
      </c>
      <c r="X28" s="128">
        <v>4985.3999999999996</v>
      </c>
      <c r="Y28" s="128">
        <v>4800.6000000000004</v>
      </c>
      <c r="Z28" s="128">
        <v>4435.2</v>
      </c>
      <c r="AA28" s="154">
        <v>4128.6000000000004</v>
      </c>
      <c r="AB28" s="115">
        <f>SUM(D28:AA28)</f>
        <v>111925.8</v>
      </c>
      <c r="AC28" s="116">
        <f>AVERAGE(D28:AA28)/MAX(D28:AA28)</f>
        <v>0.87638121546961334</v>
      </c>
      <c r="AD28" s="117">
        <f>MAX(J28:Z28)</f>
        <v>5321.4</v>
      </c>
    </row>
    <row r="29" spans="1:48" s="108" customFormat="1" ht="12">
      <c r="A29" s="146"/>
      <c r="B29" s="157"/>
      <c r="C29" s="125"/>
      <c r="D29" s="111"/>
      <c r="E29" s="111"/>
      <c r="F29" s="111"/>
      <c r="G29" s="111"/>
      <c r="H29" s="112"/>
      <c r="I29" s="112"/>
      <c r="J29" s="113"/>
      <c r="K29" s="113"/>
      <c r="L29" s="113"/>
      <c r="M29" s="113"/>
      <c r="N29" s="114"/>
      <c r="O29" s="114"/>
      <c r="P29" s="114"/>
      <c r="Q29" s="114"/>
      <c r="R29" s="113"/>
      <c r="S29" s="113"/>
      <c r="T29" s="113"/>
      <c r="U29" s="113"/>
      <c r="V29" s="113"/>
      <c r="W29" s="113"/>
      <c r="X29" s="113"/>
      <c r="Y29" s="113"/>
      <c r="Z29" s="113"/>
      <c r="AA29" s="111"/>
      <c r="AB29" s="115"/>
      <c r="AC29" s="116"/>
      <c r="AD29" s="117"/>
    </row>
    <row r="30" spans="1:48" s="108" customFormat="1">
      <c r="A30" s="146"/>
      <c r="B30" s="157" t="s">
        <v>150</v>
      </c>
      <c r="C30" s="125" t="s">
        <v>152</v>
      </c>
      <c r="D30" s="126">
        <v>3549</v>
      </c>
      <c r="E30" s="126">
        <v>3452.4</v>
      </c>
      <c r="F30" s="126">
        <v>3372.6</v>
      </c>
      <c r="G30" s="126">
        <v>3301.2</v>
      </c>
      <c r="H30" s="127">
        <v>3343.2</v>
      </c>
      <c r="I30" s="127">
        <v>3460.8</v>
      </c>
      <c r="J30" s="128">
        <v>3641.4</v>
      </c>
      <c r="K30" s="128">
        <v>3847.2</v>
      </c>
      <c r="L30" s="128">
        <v>3939.6</v>
      </c>
      <c r="M30" s="128">
        <v>3935.4</v>
      </c>
      <c r="N30" s="128">
        <v>3973.2</v>
      </c>
      <c r="O30" s="128">
        <v>3985.8</v>
      </c>
      <c r="P30" s="128">
        <v>3981.6</v>
      </c>
      <c r="Q30" s="128">
        <v>3931.2</v>
      </c>
      <c r="R30" s="128">
        <v>3943.8</v>
      </c>
      <c r="S30" s="128">
        <v>4057.2</v>
      </c>
      <c r="T30" s="128">
        <v>4174.8</v>
      </c>
      <c r="U30" s="128">
        <v>4216.8</v>
      </c>
      <c r="V30" s="128">
        <v>4250.3999999999996</v>
      </c>
      <c r="W30" s="128">
        <v>4233.6000000000004</v>
      </c>
      <c r="X30" s="128">
        <v>4153.8</v>
      </c>
      <c r="Y30" s="128">
        <v>4006.8</v>
      </c>
      <c r="Z30" s="128">
        <v>3796.8</v>
      </c>
      <c r="AA30" s="154">
        <v>3595.2</v>
      </c>
      <c r="AB30" s="115">
        <f>SUM(D30:AA30)</f>
        <v>92143.8</v>
      </c>
      <c r="AC30" s="116">
        <v>0</v>
      </c>
      <c r="AD30" s="117">
        <f>MAX(J30:Z30)</f>
        <v>4250.3999999999996</v>
      </c>
    </row>
    <row r="31" spans="1:48" s="108" customFormat="1" ht="12">
      <c r="A31" s="146"/>
      <c r="B31" s="157"/>
      <c r="C31" s="125"/>
      <c r="D31" s="111"/>
      <c r="E31" s="111"/>
      <c r="F31" s="111"/>
      <c r="G31" s="111"/>
      <c r="H31" s="112"/>
      <c r="I31" s="112"/>
      <c r="J31" s="113"/>
      <c r="K31" s="113"/>
      <c r="L31" s="113"/>
      <c r="M31" s="113"/>
      <c r="N31" s="114"/>
      <c r="O31" s="114"/>
      <c r="P31" s="114"/>
      <c r="Q31" s="114"/>
      <c r="R31" s="113"/>
      <c r="S31" s="113"/>
      <c r="T31" s="113"/>
      <c r="U31" s="113"/>
      <c r="V31" s="113"/>
      <c r="W31" s="113"/>
      <c r="X31" s="113"/>
      <c r="Y31" s="113"/>
      <c r="Z31" s="113"/>
      <c r="AA31" s="111"/>
      <c r="AB31" s="115"/>
      <c r="AC31" s="116"/>
      <c r="AD31" s="117"/>
    </row>
    <row r="32" spans="1:48" s="108" customFormat="1">
      <c r="A32" s="146"/>
      <c r="B32" s="157" t="s">
        <v>153</v>
      </c>
      <c r="C32" s="125" t="s">
        <v>154</v>
      </c>
      <c r="D32" s="126">
        <v>542.4</v>
      </c>
      <c r="E32" s="126">
        <v>545.28</v>
      </c>
      <c r="F32" s="126">
        <v>527.04</v>
      </c>
      <c r="G32" s="126">
        <v>519.36</v>
      </c>
      <c r="H32" s="127">
        <v>513.6</v>
      </c>
      <c r="I32" s="127">
        <v>517.44000000000005</v>
      </c>
      <c r="J32" s="128">
        <v>517.44000000000005</v>
      </c>
      <c r="K32" s="128">
        <v>540.48</v>
      </c>
      <c r="L32" s="128">
        <v>587.52</v>
      </c>
      <c r="M32" s="128">
        <v>594.24</v>
      </c>
      <c r="N32" s="128">
        <v>600</v>
      </c>
      <c r="O32" s="128">
        <v>585.6</v>
      </c>
      <c r="P32" s="128">
        <v>585.6</v>
      </c>
      <c r="Q32" s="128">
        <v>581.76</v>
      </c>
      <c r="R32" s="128">
        <v>584.64</v>
      </c>
      <c r="S32" s="128">
        <v>581.76</v>
      </c>
      <c r="T32" s="128">
        <v>583.67999999999995</v>
      </c>
      <c r="U32" s="128">
        <v>620.16</v>
      </c>
      <c r="V32" s="128">
        <v>618.24</v>
      </c>
      <c r="W32" s="128">
        <v>587.52</v>
      </c>
      <c r="X32" s="128">
        <v>593.28</v>
      </c>
      <c r="Y32" s="128">
        <v>592.32000000000005</v>
      </c>
      <c r="Z32" s="128">
        <v>563.52</v>
      </c>
      <c r="AA32" s="154">
        <v>538.55999999999995</v>
      </c>
      <c r="AB32" s="115">
        <f>SUM(D32:AA32)</f>
        <v>13621.44</v>
      </c>
      <c r="AC32" s="116">
        <f>AVERAGE(D32:AA32)/MAX(D32:AA32)</f>
        <v>0.91518317853457187</v>
      </c>
      <c r="AD32" s="117">
        <f>MAX(J32:Z32)</f>
        <v>620.16</v>
      </c>
    </row>
    <row r="33" spans="1:41" s="108" customFormat="1" ht="12">
      <c r="A33" s="146"/>
      <c r="B33" s="157"/>
      <c r="C33" s="125"/>
      <c r="D33" s="111"/>
      <c r="E33" s="111"/>
      <c r="F33" s="111"/>
      <c r="G33" s="111"/>
      <c r="H33" s="112"/>
      <c r="I33" s="112"/>
      <c r="J33" s="113"/>
      <c r="K33" s="113"/>
      <c r="L33" s="113"/>
      <c r="M33" s="113"/>
      <c r="N33" s="114"/>
      <c r="O33" s="114"/>
      <c r="P33" s="114"/>
      <c r="Q33" s="114"/>
      <c r="R33" s="113"/>
      <c r="S33" s="113"/>
      <c r="T33" s="113"/>
      <c r="U33" s="113"/>
      <c r="V33" s="113"/>
      <c r="W33" s="113"/>
      <c r="X33" s="113"/>
      <c r="Y33" s="113"/>
      <c r="Z33" s="113"/>
      <c r="AA33" s="111"/>
      <c r="AB33" s="115"/>
      <c r="AC33" s="116"/>
      <c r="AD33" s="117"/>
    </row>
    <row r="34" spans="1:41" s="108" customFormat="1">
      <c r="A34" s="146"/>
      <c r="B34" s="157" t="s">
        <v>153</v>
      </c>
      <c r="C34" s="125" t="s">
        <v>155</v>
      </c>
      <c r="D34" s="126">
        <v>946.56</v>
      </c>
      <c r="E34" s="126">
        <v>934.08</v>
      </c>
      <c r="F34" s="126">
        <v>906.24</v>
      </c>
      <c r="G34" s="126">
        <v>921.6</v>
      </c>
      <c r="H34" s="127">
        <v>892.8</v>
      </c>
      <c r="I34" s="127">
        <v>852.48</v>
      </c>
      <c r="J34" s="128">
        <v>915.84</v>
      </c>
      <c r="K34" s="128">
        <v>924.48</v>
      </c>
      <c r="L34" s="128">
        <v>961.92</v>
      </c>
      <c r="M34" s="128">
        <v>968.6</v>
      </c>
      <c r="N34" s="128">
        <v>968.64</v>
      </c>
      <c r="O34" s="128">
        <v>968.64</v>
      </c>
      <c r="P34" s="128">
        <v>871.68</v>
      </c>
      <c r="Q34" s="128">
        <v>941.76</v>
      </c>
      <c r="R34" s="128">
        <v>954.24</v>
      </c>
      <c r="S34" s="128">
        <v>907.2</v>
      </c>
      <c r="T34" s="128">
        <v>945.6</v>
      </c>
      <c r="U34" s="128">
        <v>912</v>
      </c>
      <c r="V34" s="128">
        <v>916.8</v>
      </c>
      <c r="W34" s="128">
        <v>911.04</v>
      </c>
      <c r="X34" s="128">
        <v>938.88</v>
      </c>
      <c r="Y34" s="128">
        <v>948.48</v>
      </c>
      <c r="Z34" s="128">
        <v>928.32</v>
      </c>
      <c r="AA34" s="154">
        <v>865.92</v>
      </c>
      <c r="AB34" s="115">
        <f>SUM(D34:AA34)</f>
        <v>22203.8</v>
      </c>
      <c r="AC34" s="116">
        <f>AVERAGE(D34:AA34)/MAX(D34:AA34)</f>
        <v>0.95511060180596852</v>
      </c>
      <c r="AD34" s="117">
        <f>MAX(J34:Z34)</f>
        <v>968.64</v>
      </c>
    </row>
    <row r="35" spans="1:41" s="108" customFormat="1" ht="12">
      <c r="A35" s="146"/>
      <c r="B35" s="157"/>
      <c r="C35" s="125"/>
      <c r="D35" s="111"/>
      <c r="E35" s="111"/>
      <c r="F35" s="111"/>
      <c r="G35" s="111"/>
      <c r="H35" s="112"/>
      <c r="I35" s="112"/>
      <c r="J35" s="113"/>
      <c r="K35" s="113"/>
      <c r="L35" s="113"/>
      <c r="M35" s="113"/>
      <c r="N35" s="114"/>
      <c r="O35" s="114"/>
      <c r="P35" s="114"/>
      <c r="Q35" s="114"/>
      <c r="R35" s="113"/>
      <c r="S35" s="113"/>
      <c r="T35" s="113"/>
      <c r="U35" s="113"/>
      <c r="V35" s="113"/>
      <c r="W35" s="113"/>
      <c r="X35" s="113"/>
      <c r="Y35" s="113"/>
      <c r="Z35" s="113"/>
      <c r="AA35" s="111"/>
      <c r="AB35" s="115"/>
      <c r="AC35" s="116"/>
      <c r="AD35" s="117"/>
    </row>
    <row r="36" spans="1:41" s="108" customFormat="1">
      <c r="A36" s="146"/>
      <c r="B36" s="157" t="s">
        <v>153</v>
      </c>
      <c r="C36" s="125" t="s">
        <v>156</v>
      </c>
      <c r="D36" s="126">
        <v>5.4779999999999998</v>
      </c>
      <c r="E36" s="126">
        <v>5.4779999999999998</v>
      </c>
      <c r="F36" s="126">
        <v>5.4480000000000004</v>
      </c>
      <c r="G36" s="126">
        <v>5.4119999999999999</v>
      </c>
      <c r="H36" s="127">
        <v>5.4119999999999999</v>
      </c>
      <c r="I36" s="127">
        <v>5.4119999999999999</v>
      </c>
      <c r="J36" s="128">
        <v>5.3940000000000001</v>
      </c>
      <c r="K36" s="128">
        <v>5.4660000000000002</v>
      </c>
      <c r="L36" s="128">
        <v>5.4539999999999997</v>
      </c>
      <c r="M36" s="128">
        <v>5.4</v>
      </c>
      <c r="N36" s="128">
        <v>5.3940000000000001</v>
      </c>
      <c r="O36" s="128">
        <v>5.4059999999999997</v>
      </c>
      <c r="P36" s="128">
        <v>5.4059999999999997</v>
      </c>
      <c r="Q36" s="128">
        <v>5.4</v>
      </c>
      <c r="R36" s="128">
        <v>5.37</v>
      </c>
      <c r="S36" s="128">
        <v>5.4</v>
      </c>
      <c r="T36" s="128">
        <v>5.4420000000000002</v>
      </c>
      <c r="U36" s="128">
        <v>5.4420000000000002</v>
      </c>
      <c r="V36" s="128">
        <v>5.4359999999999999</v>
      </c>
      <c r="W36" s="128">
        <v>5.4960000000000004</v>
      </c>
      <c r="X36" s="128">
        <v>5.4359999999999999</v>
      </c>
      <c r="Y36" s="128">
        <v>5.4359999999999999</v>
      </c>
      <c r="Z36" s="128">
        <v>5.4420000000000002</v>
      </c>
      <c r="AA36" s="154">
        <v>5.4359999999999999</v>
      </c>
      <c r="AB36" s="115">
        <f>SUM(D36:AA36)</f>
        <v>130.29600000000005</v>
      </c>
      <c r="AC36" s="116">
        <f>AVERAGE(D36:AA36)/MAX(D36:AA36)</f>
        <v>0.98780931586608467</v>
      </c>
      <c r="AD36" s="117">
        <f>MAX(J36:Z36)</f>
        <v>5.4960000000000004</v>
      </c>
    </row>
    <row r="37" spans="1:41" s="108" customFormat="1" ht="12">
      <c r="A37" s="146"/>
      <c r="B37" s="157"/>
      <c r="C37" s="125"/>
      <c r="D37" s="111"/>
      <c r="E37" s="111"/>
      <c r="F37" s="111"/>
      <c r="G37" s="111"/>
      <c r="H37" s="112"/>
      <c r="I37" s="112"/>
      <c r="J37" s="113"/>
      <c r="K37" s="113"/>
      <c r="L37" s="113"/>
      <c r="M37" s="113"/>
      <c r="N37" s="114"/>
      <c r="O37" s="114"/>
      <c r="P37" s="114"/>
      <c r="Q37" s="114"/>
      <c r="R37" s="113"/>
      <c r="S37" s="113"/>
      <c r="T37" s="113"/>
      <c r="U37" s="113"/>
      <c r="V37" s="113"/>
      <c r="W37" s="113"/>
      <c r="X37" s="113"/>
      <c r="Y37" s="113"/>
      <c r="Z37" s="113"/>
      <c r="AA37" s="111"/>
      <c r="AB37" s="115"/>
      <c r="AC37" s="116"/>
      <c r="AD37" s="117"/>
    </row>
    <row r="38" spans="1:41" s="108" customFormat="1">
      <c r="A38" s="146"/>
      <c r="B38" s="157" t="s">
        <v>153</v>
      </c>
      <c r="C38" s="125" t="s">
        <v>157</v>
      </c>
      <c r="D38" s="126">
        <v>1.7999999999999999E-2</v>
      </c>
      <c r="E38" s="126">
        <v>1.7999999999999999E-2</v>
      </c>
      <c r="F38" s="126">
        <v>1.2E-2</v>
      </c>
      <c r="G38" s="126">
        <v>1.7999999999999999E-2</v>
      </c>
      <c r="H38" s="127">
        <v>1.2E-2</v>
      </c>
      <c r="I38" s="127">
        <v>1.7999999999999999E-2</v>
      </c>
      <c r="J38" s="128">
        <v>1.2E-2</v>
      </c>
      <c r="K38" s="128">
        <v>1.7999999999999999E-2</v>
      </c>
      <c r="L38" s="128">
        <v>1.7999999999999999E-2</v>
      </c>
      <c r="M38" s="128">
        <v>1.2E-2</v>
      </c>
      <c r="N38" s="128">
        <v>1.7999999999999999E-2</v>
      </c>
      <c r="O38" s="128">
        <v>1.7999999999999999E-2</v>
      </c>
      <c r="P38" s="128">
        <v>1.2E-2</v>
      </c>
      <c r="Q38" s="128">
        <v>1.7999999999999999E-2</v>
      </c>
      <c r="R38" s="128">
        <v>1.2E-2</v>
      </c>
      <c r="S38" s="128">
        <v>1.7999999999999999E-2</v>
      </c>
      <c r="T38" s="128">
        <v>1.7999999999999999E-2</v>
      </c>
      <c r="U38" s="128">
        <v>1.2E-2</v>
      </c>
      <c r="V38" s="128">
        <v>1.7999999999999999E-2</v>
      </c>
      <c r="W38" s="128">
        <v>1.2E-2</v>
      </c>
      <c r="X38" s="128">
        <v>1.7999999999999999E-2</v>
      </c>
      <c r="Y38" s="128">
        <v>1.7999999999999999E-2</v>
      </c>
      <c r="Z38" s="128">
        <v>1.2E-2</v>
      </c>
      <c r="AA38" s="154">
        <v>1.7999999999999999E-2</v>
      </c>
      <c r="AB38" s="115">
        <f>SUM(D38:AA38)</f>
        <v>0.37800000000000011</v>
      </c>
      <c r="AC38" s="116">
        <f>AVERAGE(D38:AA38)/MAX(D38:AA38)</f>
        <v>0.87500000000000022</v>
      </c>
      <c r="AD38" s="117">
        <f>MAX(J38:Z38)</f>
        <v>1.7999999999999999E-2</v>
      </c>
    </row>
    <row r="39" spans="1:41" s="108" customFormat="1" ht="12">
      <c r="A39" s="146"/>
      <c r="B39" s="157"/>
      <c r="C39" s="125"/>
      <c r="D39" s="111"/>
      <c r="E39" s="111"/>
      <c r="F39" s="111"/>
      <c r="G39" s="111"/>
      <c r="H39" s="112"/>
      <c r="I39" s="112"/>
      <c r="J39" s="113"/>
      <c r="K39" s="113"/>
      <c r="L39" s="113"/>
      <c r="M39" s="113"/>
      <c r="N39" s="114"/>
      <c r="O39" s="114"/>
      <c r="P39" s="114"/>
      <c r="Q39" s="114"/>
      <c r="R39" s="113"/>
      <c r="S39" s="113"/>
      <c r="T39" s="113"/>
      <c r="U39" s="113"/>
      <c r="V39" s="113"/>
      <c r="W39" s="113"/>
      <c r="X39" s="113"/>
      <c r="Y39" s="113"/>
      <c r="Z39" s="113"/>
      <c r="AA39" s="111"/>
      <c r="AB39" s="115"/>
      <c r="AC39" s="116"/>
      <c r="AD39" s="117"/>
    </row>
    <row r="40" spans="1:41" s="108" customFormat="1" ht="12">
      <c r="A40" s="146"/>
      <c r="B40" s="147" t="s">
        <v>158</v>
      </c>
      <c r="C40" s="148"/>
      <c r="D40" s="159">
        <f t="shared" ref="D40:AA40" si="2">D28+D30+D32+D34+D36+D38</f>
        <v>9146.8559999999979</v>
      </c>
      <c r="E40" s="159">
        <f t="shared" si="2"/>
        <v>8897.8559999999998</v>
      </c>
      <c r="F40" s="159">
        <f t="shared" si="2"/>
        <v>8704.7400000000016</v>
      </c>
      <c r="G40" s="159">
        <f t="shared" si="2"/>
        <v>8548.59</v>
      </c>
      <c r="H40" s="159">
        <f t="shared" si="2"/>
        <v>8568.6239999999998</v>
      </c>
      <c r="I40" s="159">
        <f t="shared" si="2"/>
        <v>8809.35</v>
      </c>
      <c r="J40" s="159">
        <f t="shared" si="2"/>
        <v>9376.6860000000015</v>
      </c>
      <c r="K40" s="159">
        <f t="shared" si="2"/>
        <v>9937.6440000000002</v>
      </c>
      <c r="L40" s="159">
        <f t="shared" si="2"/>
        <v>10353.912</v>
      </c>
      <c r="M40" s="159">
        <f t="shared" si="2"/>
        <v>10497.452000000001</v>
      </c>
      <c r="N40" s="160">
        <f t="shared" si="2"/>
        <v>10637.651999999998</v>
      </c>
      <c r="O40" s="160">
        <f t="shared" si="2"/>
        <v>10661.064000000002</v>
      </c>
      <c r="P40" s="160">
        <f t="shared" si="2"/>
        <v>10501.098000000002</v>
      </c>
      <c r="Q40" s="160">
        <f t="shared" si="2"/>
        <v>10458.138000000001</v>
      </c>
      <c r="R40" s="159">
        <f t="shared" si="2"/>
        <v>10511.262000000001</v>
      </c>
      <c r="S40" s="159">
        <f t="shared" si="2"/>
        <v>10746.977999999999</v>
      </c>
      <c r="T40" s="159">
        <f t="shared" si="2"/>
        <v>11030.94</v>
      </c>
      <c r="U40" s="159">
        <f t="shared" si="2"/>
        <v>10899.413999999999</v>
      </c>
      <c r="V40" s="159">
        <f t="shared" si="2"/>
        <v>10965.293999999998</v>
      </c>
      <c r="W40" s="159">
        <f t="shared" si="2"/>
        <v>10878.468000000003</v>
      </c>
      <c r="X40" s="159">
        <f t="shared" si="2"/>
        <v>10676.814</v>
      </c>
      <c r="Y40" s="159">
        <f t="shared" si="2"/>
        <v>10353.654</v>
      </c>
      <c r="Z40" s="159">
        <f t="shared" si="2"/>
        <v>9729.2939999999999</v>
      </c>
      <c r="AA40" s="159">
        <f t="shared" si="2"/>
        <v>9133.7340000000004</v>
      </c>
      <c r="AB40" s="161">
        <f>SUM(D40:AA40)</f>
        <v>240025.51399999997</v>
      </c>
      <c r="AC40" s="162">
        <f>AVERAGE(D40:AA40)/MAX(D40:AA40)</f>
        <v>0.90663742920669788</v>
      </c>
      <c r="AD40" s="163">
        <f>MAX(J40:Z40)</f>
        <v>11030.94</v>
      </c>
    </row>
    <row r="41" spans="1:41" s="108" customFormat="1" ht="12">
      <c r="A41" s="146"/>
      <c r="B41" s="157"/>
      <c r="C41" s="125"/>
      <c r="D41" s="111"/>
      <c r="E41" s="111"/>
      <c r="F41" s="111"/>
      <c r="G41" s="111"/>
      <c r="H41" s="112"/>
      <c r="I41" s="112"/>
      <c r="J41" s="113"/>
      <c r="K41" s="113"/>
      <c r="L41" s="113"/>
      <c r="M41" s="113"/>
      <c r="N41" s="114"/>
      <c r="O41" s="114"/>
      <c r="P41" s="114"/>
      <c r="Q41" s="114"/>
      <c r="R41" s="113"/>
      <c r="S41" s="113"/>
      <c r="T41" s="113"/>
      <c r="U41" s="113"/>
      <c r="V41" s="113"/>
      <c r="W41" s="113"/>
      <c r="X41" s="113"/>
      <c r="Y41" s="113"/>
      <c r="Z41" s="113"/>
      <c r="AA41" s="111"/>
      <c r="AB41" s="115"/>
      <c r="AC41" s="116"/>
      <c r="AD41" s="117"/>
    </row>
    <row r="42" spans="1:41" s="108" customFormat="1" thickBot="1">
      <c r="A42" s="146"/>
      <c r="B42" s="164" t="s">
        <v>159</v>
      </c>
      <c r="C42" s="165"/>
      <c r="D42" s="166">
        <f>D16+D24+D40</f>
        <v>11796.055999999997</v>
      </c>
      <c r="E42" s="167">
        <f>E16+E24+E40</f>
        <v>11466.356</v>
      </c>
      <c r="F42" s="166">
        <f t="shared" ref="F42:AA42" si="3">F16+F24+F40</f>
        <v>11241.840000000002</v>
      </c>
      <c r="G42" s="168">
        <f t="shared" si="3"/>
        <v>11071.69</v>
      </c>
      <c r="H42" s="168">
        <f t="shared" si="3"/>
        <v>11073.923999999999</v>
      </c>
      <c r="I42" s="166">
        <f t="shared" si="3"/>
        <v>11390.150000000001</v>
      </c>
      <c r="J42" s="168">
        <f t="shared" si="3"/>
        <v>12127.486000000001</v>
      </c>
      <c r="K42" s="168">
        <f t="shared" si="3"/>
        <v>12842.744000000001</v>
      </c>
      <c r="L42" s="166">
        <f t="shared" si="3"/>
        <v>13263.512000000001</v>
      </c>
      <c r="M42" s="166">
        <f t="shared" si="3"/>
        <v>13365.452000000001</v>
      </c>
      <c r="N42" s="169">
        <f t="shared" si="3"/>
        <v>13460.751999999999</v>
      </c>
      <c r="O42" s="169">
        <f t="shared" si="3"/>
        <v>13487.064000000002</v>
      </c>
      <c r="P42" s="169">
        <f t="shared" si="3"/>
        <v>13298.998000000001</v>
      </c>
      <c r="Q42" s="169">
        <f t="shared" si="3"/>
        <v>13219.038</v>
      </c>
      <c r="R42" s="166">
        <f t="shared" si="3"/>
        <v>13256.662</v>
      </c>
      <c r="S42" s="166">
        <f t="shared" si="3"/>
        <v>13567.877999999999</v>
      </c>
      <c r="T42" s="168">
        <f t="shared" si="3"/>
        <v>13926.04</v>
      </c>
      <c r="U42" s="166">
        <f>U16+U24+U40</f>
        <v>13853.813999999998</v>
      </c>
      <c r="V42" s="166">
        <f t="shared" si="3"/>
        <v>13967.593999999997</v>
      </c>
      <c r="W42" s="166">
        <f t="shared" si="3"/>
        <v>13842.868000000002</v>
      </c>
      <c r="X42" s="166">
        <f t="shared" si="3"/>
        <v>13597.714</v>
      </c>
      <c r="Y42" s="166">
        <f t="shared" si="3"/>
        <v>13215.054</v>
      </c>
      <c r="Z42" s="166">
        <f>Z16+Z24+Z40</f>
        <v>12460.694</v>
      </c>
      <c r="AA42" s="166">
        <f t="shared" si="3"/>
        <v>11699.434000000001</v>
      </c>
      <c r="AB42" s="170">
        <f>SUM(D42:AA42)</f>
        <v>306492.81400000007</v>
      </c>
      <c r="AC42" s="171">
        <f>AVERAGE(D42:AA42)/MAX(D42:AA42)</f>
        <v>0.91429733114140288</v>
      </c>
      <c r="AD42" s="172">
        <f>MAX(J42:Z42)</f>
        <v>13967.593999999997</v>
      </c>
    </row>
    <row r="43" spans="1:41" s="108" customFormat="1">
      <c r="B43" s="173" t="s">
        <v>160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</row>
    <row r="44" spans="1:41" s="108" customFormat="1" ht="12" customHeight="1">
      <c r="B44" s="175" t="s">
        <v>161</v>
      </c>
      <c r="C44" s="175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</row>
    <row r="45" spans="1:41" s="108" customFormat="1" ht="12" customHeight="1">
      <c r="B45" s="173" t="s">
        <v>162</v>
      </c>
      <c r="C45" s="175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</row>
    <row r="47" spans="1:41">
      <c r="D47">
        <v>11796.056</v>
      </c>
      <c r="E47" s="176">
        <v>11466.356</v>
      </c>
      <c r="F47">
        <v>11241.84</v>
      </c>
      <c r="G47" s="177">
        <v>11071.69</v>
      </c>
      <c r="H47">
        <v>11073.92</v>
      </c>
      <c r="I47" s="177">
        <v>11390.15</v>
      </c>
      <c r="J47">
        <v>12127.49</v>
      </c>
      <c r="K47">
        <v>12842.74</v>
      </c>
      <c r="L47" s="177">
        <v>13263.512000000001</v>
      </c>
      <c r="M47" s="177">
        <v>13365.451999999999</v>
      </c>
      <c r="N47" s="177">
        <v>13460.752</v>
      </c>
      <c r="O47">
        <v>13487.064</v>
      </c>
      <c r="P47" s="177">
        <v>13298.998</v>
      </c>
      <c r="Q47" s="177">
        <v>13219.038</v>
      </c>
      <c r="R47" s="177">
        <v>13256.662</v>
      </c>
      <c r="S47" s="177">
        <v>13567.878000000001</v>
      </c>
      <c r="T47">
        <v>13926.04</v>
      </c>
      <c r="U47" s="185">
        <v>13853.814</v>
      </c>
      <c r="V47" s="177">
        <v>13967.593999999999</v>
      </c>
      <c r="W47">
        <v>13842.868</v>
      </c>
      <c r="X47" s="177">
        <v>13597.714</v>
      </c>
      <c r="Y47" s="178">
        <v>13215.054</v>
      </c>
      <c r="Z47" s="177">
        <v>12460.694</v>
      </c>
      <c r="AA47">
        <v>11699.433999999999</v>
      </c>
    </row>
    <row r="48" spans="1:41">
      <c r="D48" t="b">
        <f>D42=D47</f>
        <v>1</v>
      </c>
      <c r="E48" t="b">
        <f>E42=E47</f>
        <v>1</v>
      </c>
      <c r="F48" t="b">
        <f t="shared" ref="F48:AA48" si="4">F42=F47</f>
        <v>1</v>
      </c>
      <c r="G48" t="b">
        <f t="shared" si="4"/>
        <v>1</v>
      </c>
      <c r="H48" t="b">
        <f t="shared" si="4"/>
        <v>0</v>
      </c>
      <c r="I48" t="b">
        <f t="shared" si="4"/>
        <v>1</v>
      </c>
      <c r="J48" t="b">
        <f t="shared" si="4"/>
        <v>0</v>
      </c>
      <c r="K48" t="b">
        <f t="shared" si="4"/>
        <v>0</v>
      </c>
      <c r="L48" t="b">
        <f t="shared" si="4"/>
        <v>1</v>
      </c>
      <c r="M48" t="b">
        <f t="shared" si="4"/>
        <v>1</v>
      </c>
      <c r="N48" t="b">
        <f t="shared" si="4"/>
        <v>1</v>
      </c>
      <c r="O48" t="b">
        <f>O42=O47</f>
        <v>1</v>
      </c>
      <c r="P48" t="b">
        <f t="shared" si="4"/>
        <v>1</v>
      </c>
      <c r="Q48" t="b">
        <f t="shared" si="4"/>
        <v>1</v>
      </c>
      <c r="R48" t="b">
        <f t="shared" si="4"/>
        <v>1</v>
      </c>
      <c r="S48" t="b">
        <f t="shared" si="4"/>
        <v>1</v>
      </c>
      <c r="T48" t="b">
        <f t="shared" si="4"/>
        <v>1</v>
      </c>
      <c r="U48" t="b">
        <f>U42=U47</f>
        <v>1</v>
      </c>
      <c r="V48" t="b">
        <f t="shared" si="4"/>
        <v>1</v>
      </c>
      <c r="W48" t="b">
        <f t="shared" si="4"/>
        <v>1</v>
      </c>
      <c r="X48" t="b">
        <f t="shared" si="4"/>
        <v>1</v>
      </c>
      <c r="Y48" t="b">
        <f t="shared" si="4"/>
        <v>1</v>
      </c>
      <c r="Z48" t="b">
        <f>Z42=Z47</f>
        <v>1</v>
      </c>
      <c r="AA48" t="b">
        <f t="shared" si="4"/>
        <v>1</v>
      </c>
    </row>
  </sheetData>
  <mergeCells count="7">
    <mergeCell ref="A4:AC4"/>
    <mergeCell ref="A7:A8"/>
    <mergeCell ref="B7:B8"/>
    <mergeCell ref="C7:C8"/>
    <mergeCell ref="D7:AA7"/>
    <mergeCell ref="AB7:AB8"/>
    <mergeCell ref="AC7:AC8"/>
  </mergeCells>
  <pageMargins left="0.39370078740157483" right="0.39370078740157483" top="0.39370078740157483" bottom="0.39370078740157483" header="0.51181102362204722" footer="0.51181102362204722"/>
  <pageSetup paperSize="9" scale="3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6"/>
  <sheetViews>
    <sheetView zoomScale="80" zoomScaleNormal="80" workbookViewId="0">
      <selection activeCell="V16" sqref="V16"/>
    </sheetView>
  </sheetViews>
  <sheetFormatPr defaultRowHeight="12.75"/>
  <cols>
    <col min="1" max="1" width="4.5703125" customWidth="1"/>
    <col min="2" max="2" width="14.28515625" customWidth="1"/>
    <col min="3" max="3" width="20" customWidth="1"/>
    <col min="4" max="4" width="8.5703125" customWidth="1"/>
    <col min="5" max="5" width="17.42578125" customWidth="1"/>
    <col min="6" max="6" width="20.140625" customWidth="1"/>
    <col min="7" max="7" width="19.140625" customWidth="1"/>
    <col min="9" max="9" width="19.7109375" customWidth="1"/>
    <col min="14" max="14" width="11.42578125" customWidth="1"/>
    <col min="257" max="257" width="4.5703125" customWidth="1"/>
    <col min="258" max="258" width="14.28515625" customWidth="1"/>
    <col min="259" max="259" width="20" customWidth="1"/>
    <col min="260" max="260" width="8.5703125" customWidth="1"/>
    <col min="261" max="261" width="17.42578125" customWidth="1"/>
    <col min="262" max="262" width="20.140625" customWidth="1"/>
    <col min="263" max="263" width="19.140625" customWidth="1"/>
    <col min="265" max="265" width="19.7109375" customWidth="1"/>
    <col min="270" max="270" width="11.42578125" customWidth="1"/>
    <col min="513" max="513" width="4.5703125" customWidth="1"/>
    <col min="514" max="514" width="14.28515625" customWidth="1"/>
    <col min="515" max="515" width="20" customWidth="1"/>
    <col min="516" max="516" width="8.5703125" customWidth="1"/>
    <col min="517" max="517" width="17.42578125" customWidth="1"/>
    <col min="518" max="518" width="20.140625" customWidth="1"/>
    <col min="519" max="519" width="19.140625" customWidth="1"/>
    <col min="521" max="521" width="19.7109375" customWidth="1"/>
    <col min="526" max="526" width="11.42578125" customWidth="1"/>
    <col min="769" max="769" width="4.5703125" customWidth="1"/>
    <col min="770" max="770" width="14.28515625" customWidth="1"/>
    <col min="771" max="771" width="20" customWidth="1"/>
    <col min="772" max="772" width="8.5703125" customWidth="1"/>
    <col min="773" max="773" width="17.42578125" customWidth="1"/>
    <col min="774" max="774" width="20.140625" customWidth="1"/>
    <col min="775" max="775" width="19.140625" customWidth="1"/>
    <col min="777" max="777" width="19.7109375" customWidth="1"/>
    <col min="782" max="782" width="11.42578125" customWidth="1"/>
    <col min="1025" max="1025" width="4.5703125" customWidth="1"/>
    <col min="1026" max="1026" width="14.28515625" customWidth="1"/>
    <col min="1027" max="1027" width="20" customWidth="1"/>
    <col min="1028" max="1028" width="8.5703125" customWidth="1"/>
    <col min="1029" max="1029" width="17.42578125" customWidth="1"/>
    <col min="1030" max="1030" width="20.140625" customWidth="1"/>
    <col min="1031" max="1031" width="19.140625" customWidth="1"/>
    <col min="1033" max="1033" width="19.7109375" customWidth="1"/>
    <col min="1038" max="1038" width="11.42578125" customWidth="1"/>
    <col min="1281" max="1281" width="4.5703125" customWidth="1"/>
    <col min="1282" max="1282" width="14.28515625" customWidth="1"/>
    <col min="1283" max="1283" width="20" customWidth="1"/>
    <col min="1284" max="1284" width="8.5703125" customWidth="1"/>
    <col min="1285" max="1285" width="17.42578125" customWidth="1"/>
    <col min="1286" max="1286" width="20.140625" customWidth="1"/>
    <col min="1287" max="1287" width="19.140625" customWidth="1"/>
    <col min="1289" max="1289" width="19.7109375" customWidth="1"/>
    <col min="1294" max="1294" width="11.42578125" customWidth="1"/>
    <col min="1537" max="1537" width="4.5703125" customWidth="1"/>
    <col min="1538" max="1538" width="14.28515625" customWidth="1"/>
    <col min="1539" max="1539" width="20" customWidth="1"/>
    <col min="1540" max="1540" width="8.5703125" customWidth="1"/>
    <col min="1541" max="1541" width="17.42578125" customWidth="1"/>
    <col min="1542" max="1542" width="20.140625" customWidth="1"/>
    <col min="1543" max="1543" width="19.140625" customWidth="1"/>
    <col min="1545" max="1545" width="19.7109375" customWidth="1"/>
    <col min="1550" max="1550" width="11.42578125" customWidth="1"/>
    <col min="1793" max="1793" width="4.5703125" customWidth="1"/>
    <col min="1794" max="1794" width="14.28515625" customWidth="1"/>
    <col min="1795" max="1795" width="20" customWidth="1"/>
    <col min="1796" max="1796" width="8.5703125" customWidth="1"/>
    <col min="1797" max="1797" width="17.42578125" customWidth="1"/>
    <col min="1798" max="1798" width="20.140625" customWidth="1"/>
    <col min="1799" max="1799" width="19.140625" customWidth="1"/>
    <col min="1801" max="1801" width="19.7109375" customWidth="1"/>
    <col min="1806" max="1806" width="11.42578125" customWidth="1"/>
    <col min="2049" max="2049" width="4.5703125" customWidth="1"/>
    <col min="2050" max="2050" width="14.28515625" customWidth="1"/>
    <col min="2051" max="2051" width="20" customWidth="1"/>
    <col min="2052" max="2052" width="8.5703125" customWidth="1"/>
    <col min="2053" max="2053" width="17.42578125" customWidth="1"/>
    <col min="2054" max="2054" width="20.140625" customWidth="1"/>
    <col min="2055" max="2055" width="19.140625" customWidth="1"/>
    <col min="2057" max="2057" width="19.7109375" customWidth="1"/>
    <col min="2062" max="2062" width="11.42578125" customWidth="1"/>
    <col min="2305" max="2305" width="4.5703125" customWidth="1"/>
    <col min="2306" max="2306" width="14.28515625" customWidth="1"/>
    <col min="2307" max="2307" width="20" customWidth="1"/>
    <col min="2308" max="2308" width="8.5703125" customWidth="1"/>
    <col min="2309" max="2309" width="17.42578125" customWidth="1"/>
    <col min="2310" max="2310" width="20.140625" customWidth="1"/>
    <col min="2311" max="2311" width="19.140625" customWidth="1"/>
    <col min="2313" max="2313" width="19.7109375" customWidth="1"/>
    <col min="2318" max="2318" width="11.42578125" customWidth="1"/>
    <col min="2561" max="2561" width="4.5703125" customWidth="1"/>
    <col min="2562" max="2562" width="14.28515625" customWidth="1"/>
    <col min="2563" max="2563" width="20" customWidth="1"/>
    <col min="2564" max="2564" width="8.5703125" customWidth="1"/>
    <col min="2565" max="2565" width="17.42578125" customWidth="1"/>
    <col min="2566" max="2566" width="20.140625" customWidth="1"/>
    <col min="2567" max="2567" width="19.140625" customWidth="1"/>
    <col min="2569" max="2569" width="19.7109375" customWidth="1"/>
    <col min="2574" max="2574" width="11.42578125" customWidth="1"/>
    <col min="2817" max="2817" width="4.5703125" customWidth="1"/>
    <col min="2818" max="2818" width="14.28515625" customWidth="1"/>
    <col min="2819" max="2819" width="20" customWidth="1"/>
    <col min="2820" max="2820" width="8.5703125" customWidth="1"/>
    <col min="2821" max="2821" width="17.42578125" customWidth="1"/>
    <col min="2822" max="2822" width="20.140625" customWidth="1"/>
    <col min="2823" max="2823" width="19.140625" customWidth="1"/>
    <col min="2825" max="2825" width="19.7109375" customWidth="1"/>
    <col min="2830" max="2830" width="11.42578125" customWidth="1"/>
    <col min="3073" max="3073" width="4.5703125" customWidth="1"/>
    <col min="3074" max="3074" width="14.28515625" customWidth="1"/>
    <col min="3075" max="3075" width="20" customWidth="1"/>
    <col min="3076" max="3076" width="8.5703125" customWidth="1"/>
    <col min="3077" max="3077" width="17.42578125" customWidth="1"/>
    <col min="3078" max="3078" width="20.140625" customWidth="1"/>
    <col min="3079" max="3079" width="19.140625" customWidth="1"/>
    <col min="3081" max="3081" width="19.7109375" customWidth="1"/>
    <col min="3086" max="3086" width="11.42578125" customWidth="1"/>
    <col min="3329" max="3329" width="4.5703125" customWidth="1"/>
    <col min="3330" max="3330" width="14.28515625" customWidth="1"/>
    <col min="3331" max="3331" width="20" customWidth="1"/>
    <col min="3332" max="3332" width="8.5703125" customWidth="1"/>
    <col min="3333" max="3333" width="17.42578125" customWidth="1"/>
    <col min="3334" max="3334" width="20.140625" customWidth="1"/>
    <col min="3335" max="3335" width="19.140625" customWidth="1"/>
    <col min="3337" max="3337" width="19.7109375" customWidth="1"/>
    <col min="3342" max="3342" width="11.42578125" customWidth="1"/>
    <col min="3585" max="3585" width="4.5703125" customWidth="1"/>
    <col min="3586" max="3586" width="14.28515625" customWidth="1"/>
    <col min="3587" max="3587" width="20" customWidth="1"/>
    <col min="3588" max="3588" width="8.5703125" customWidth="1"/>
    <col min="3589" max="3589" width="17.42578125" customWidth="1"/>
    <col min="3590" max="3590" width="20.140625" customWidth="1"/>
    <col min="3591" max="3591" width="19.140625" customWidth="1"/>
    <col min="3593" max="3593" width="19.7109375" customWidth="1"/>
    <col min="3598" max="3598" width="11.42578125" customWidth="1"/>
    <col min="3841" max="3841" width="4.5703125" customWidth="1"/>
    <col min="3842" max="3842" width="14.28515625" customWidth="1"/>
    <col min="3843" max="3843" width="20" customWidth="1"/>
    <col min="3844" max="3844" width="8.5703125" customWidth="1"/>
    <col min="3845" max="3845" width="17.42578125" customWidth="1"/>
    <col min="3846" max="3846" width="20.140625" customWidth="1"/>
    <col min="3847" max="3847" width="19.140625" customWidth="1"/>
    <col min="3849" max="3849" width="19.7109375" customWidth="1"/>
    <col min="3854" max="3854" width="11.42578125" customWidth="1"/>
    <col min="4097" max="4097" width="4.5703125" customWidth="1"/>
    <col min="4098" max="4098" width="14.28515625" customWidth="1"/>
    <col min="4099" max="4099" width="20" customWidth="1"/>
    <col min="4100" max="4100" width="8.5703125" customWidth="1"/>
    <col min="4101" max="4101" width="17.42578125" customWidth="1"/>
    <col min="4102" max="4102" width="20.140625" customWidth="1"/>
    <col min="4103" max="4103" width="19.140625" customWidth="1"/>
    <col min="4105" max="4105" width="19.7109375" customWidth="1"/>
    <col min="4110" max="4110" width="11.42578125" customWidth="1"/>
    <col min="4353" max="4353" width="4.5703125" customWidth="1"/>
    <col min="4354" max="4354" width="14.28515625" customWidth="1"/>
    <col min="4355" max="4355" width="20" customWidth="1"/>
    <col min="4356" max="4356" width="8.5703125" customWidth="1"/>
    <col min="4357" max="4357" width="17.42578125" customWidth="1"/>
    <col min="4358" max="4358" width="20.140625" customWidth="1"/>
    <col min="4359" max="4359" width="19.140625" customWidth="1"/>
    <col min="4361" max="4361" width="19.7109375" customWidth="1"/>
    <col min="4366" max="4366" width="11.42578125" customWidth="1"/>
    <col min="4609" max="4609" width="4.5703125" customWidth="1"/>
    <col min="4610" max="4610" width="14.28515625" customWidth="1"/>
    <col min="4611" max="4611" width="20" customWidth="1"/>
    <col min="4612" max="4612" width="8.5703125" customWidth="1"/>
    <col min="4613" max="4613" width="17.42578125" customWidth="1"/>
    <col min="4614" max="4614" width="20.140625" customWidth="1"/>
    <col min="4615" max="4615" width="19.140625" customWidth="1"/>
    <col min="4617" max="4617" width="19.7109375" customWidth="1"/>
    <col min="4622" max="4622" width="11.42578125" customWidth="1"/>
    <col min="4865" max="4865" width="4.5703125" customWidth="1"/>
    <col min="4866" max="4866" width="14.28515625" customWidth="1"/>
    <col min="4867" max="4867" width="20" customWidth="1"/>
    <col min="4868" max="4868" width="8.5703125" customWidth="1"/>
    <col min="4869" max="4869" width="17.42578125" customWidth="1"/>
    <col min="4870" max="4870" width="20.140625" customWidth="1"/>
    <col min="4871" max="4871" width="19.140625" customWidth="1"/>
    <col min="4873" max="4873" width="19.7109375" customWidth="1"/>
    <col min="4878" max="4878" width="11.42578125" customWidth="1"/>
    <col min="5121" max="5121" width="4.5703125" customWidth="1"/>
    <col min="5122" max="5122" width="14.28515625" customWidth="1"/>
    <col min="5123" max="5123" width="20" customWidth="1"/>
    <col min="5124" max="5124" width="8.5703125" customWidth="1"/>
    <col min="5125" max="5125" width="17.42578125" customWidth="1"/>
    <col min="5126" max="5126" width="20.140625" customWidth="1"/>
    <col min="5127" max="5127" width="19.140625" customWidth="1"/>
    <col min="5129" max="5129" width="19.7109375" customWidth="1"/>
    <col min="5134" max="5134" width="11.42578125" customWidth="1"/>
    <col min="5377" max="5377" width="4.5703125" customWidth="1"/>
    <col min="5378" max="5378" width="14.28515625" customWidth="1"/>
    <col min="5379" max="5379" width="20" customWidth="1"/>
    <col min="5380" max="5380" width="8.5703125" customWidth="1"/>
    <col min="5381" max="5381" width="17.42578125" customWidth="1"/>
    <col min="5382" max="5382" width="20.140625" customWidth="1"/>
    <col min="5383" max="5383" width="19.140625" customWidth="1"/>
    <col min="5385" max="5385" width="19.7109375" customWidth="1"/>
    <col min="5390" max="5390" width="11.42578125" customWidth="1"/>
    <col min="5633" max="5633" width="4.5703125" customWidth="1"/>
    <col min="5634" max="5634" width="14.28515625" customWidth="1"/>
    <col min="5635" max="5635" width="20" customWidth="1"/>
    <col min="5636" max="5636" width="8.5703125" customWidth="1"/>
    <col min="5637" max="5637" width="17.42578125" customWidth="1"/>
    <col min="5638" max="5638" width="20.140625" customWidth="1"/>
    <col min="5639" max="5639" width="19.140625" customWidth="1"/>
    <col min="5641" max="5641" width="19.7109375" customWidth="1"/>
    <col min="5646" max="5646" width="11.42578125" customWidth="1"/>
    <col min="5889" max="5889" width="4.5703125" customWidth="1"/>
    <col min="5890" max="5890" width="14.28515625" customWidth="1"/>
    <col min="5891" max="5891" width="20" customWidth="1"/>
    <col min="5892" max="5892" width="8.5703125" customWidth="1"/>
    <col min="5893" max="5893" width="17.42578125" customWidth="1"/>
    <col min="5894" max="5894" width="20.140625" customWidth="1"/>
    <col min="5895" max="5895" width="19.140625" customWidth="1"/>
    <col min="5897" max="5897" width="19.7109375" customWidth="1"/>
    <col min="5902" max="5902" width="11.42578125" customWidth="1"/>
    <col min="6145" max="6145" width="4.5703125" customWidth="1"/>
    <col min="6146" max="6146" width="14.28515625" customWidth="1"/>
    <col min="6147" max="6147" width="20" customWidth="1"/>
    <col min="6148" max="6148" width="8.5703125" customWidth="1"/>
    <col min="6149" max="6149" width="17.42578125" customWidth="1"/>
    <col min="6150" max="6150" width="20.140625" customWidth="1"/>
    <col min="6151" max="6151" width="19.140625" customWidth="1"/>
    <col min="6153" max="6153" width="19.7109375" customWidth="1"/>
    <col min="6158" max="6158" width="11.42578125" customWidth="1"/>
    <col min="6401" max="6401" width="4.5703125" customWidth="1"/>
    <col min="6402" max="6402" width="14.28515625" customWidth="1"/>
    <col min="6403" max="6403" width="20" customWidth="1"/>
    <col min="6404" max="6404" width="8.5703125" customWidth="1"/>
    <col min="6405" max="6405" width="17.42578125" customWidth="1"/>
    <col min="6406" max="6406" width="20.140625" customWidth="1"/>
    <col min="6407" max="6407" width="19.140625" customWidth="1"/>
    <col min="6409" max="6409" width="19.7109375" customWidth="1"/>
    <col min="6414" max="6414" width="11.42578125" customWidth="1"/>
    <col min="6657" max="6657" width="4.5703125" customWidth="1"/>
    <col min="6658" max="6658" width="14.28515625" customWidth="1"/>
    <col min="6659" max="6659" width="20" customWidth="1"/>
    <col min="6660" max="6660" width="8.5703125" customWidth="1"/>
    <col min="6661" max="6661" width="17.42578125" customWidth="1"/>
    <col min="6662" max="6662" width="20.140625" customWidth="1"/>
    <col min="6663" max="6663" width="19.140625" customWidth="1"/>
    <col min="6665" max="6665" width="19.7109375" customWidth="1"/>
    <col min="6670" max="6670" width="11.42578125" customWidth="1"/>
    <col min="6913" max="6913" width="4.5703125" customWidth="1"/>
    <col min="6914" max="6914" width="14.28515625" customWidth="1"/>
    <col min="6915" max="6915" width="20" customWidth="1"/>
    <col min="6916" max="6916" width="8.5703125" customWidth="1"/>
    <col min="6917" max="6917" width="17.42578125" customWidth="1"/>
    <col min="6918" max="6918" width="20.140625" customWidth="1"/>
    <col min="6919" max="6919" width="19.140625" customWidth="1"/>
    <col min="6921" max="6921" width="19.7109375" customWidth="1"/>
    <col min="6926" max="6926" width="11.42578125" customWidth="1"/>
    <col min="7169" max="7169" width="4.5703125" customWidth="1"/>
    <col min="7170" max="7170" width="14.28515625" customWidth="1"/>
    <col min="7171" max="7171" width="20" customWidth="1"/>
    <col min="7172" max="7172" width="8.5703125" customWidth="1"/>
    <col min="7173" max="7173" width="17.42578125" customWidth="1"/>
    <col min="7174" max="7174" width="20.140625" customWidth="1"/>
    <col min="7175" max="7175" width="19.140625" customWidth="1"/>
    <col min="7177" max="7177" width="19.7109375" customWidth="1"/>
    <col min="7182" max="7182" width="11.42578125" customWidth="1"/>
    <col min="7425" max="7425" width="4.5703125" customWidth="1"/>
    <col min="7426" max="7426" width="14.28515625" customWidth="1"/>
    <col min="7427" max="7427" width="20" customWidth="1"/>
    <col min="7428" max="7428" width="8.5703125" customWidth="1"/>
    <col min="7429" max="7429" width="17.42578125" customWidth="1"/>
    <col min="7430" max="7430" width="20.140625" customWidth="1"/>
    <col min="7431" max="7431" width="19.140625" customWidth="1"/>
    <col min="7433" max="7433" width="19.7109375" customWidth="1"/>
    <col min="7438" max="7438" width="11.42578125" customWidth="1"/>
    <col min="7681" max="7681" width="4.5703125" customWidth="1"/>
    <col min="7682" max="7682" width="14.28515625" customWidth="1"/>
    <col min="7683" max="7683" width="20" customWidth="1"/>
    <col min="7684" max="7684" width="8.5703125" customWidth="1"/>
    <col min="7685" max="7685" width="17.42578125" customWidth="1"/>
    <col min="7686" max="7686" width="20.140625" customWidth="1"/>
    <col min="7687" max="7687" width="19.140625" customWidth="1"/>
    <col min="7689" max="7689" width="19.7109375" customWidth="1"/>
    <col min="7694" max="7694" width="11.42578125" customWidth="1"/>
    <col min="7937" max="7937" width="4.5703125" customWidth="1"/>
    <col min="7938" max="7938" width="14.28515625" customWidth="1"/>
    <col min="7939" max="7939" width="20" customWidth="1"/>
    <col min="7940" max="7940" width="8.5703125" customWidth="1"/>
    <col min="7941" max="7941" width="17.42578125" customWidth="1"/>
    <col min="7942" max="7942" width="20.140625" customWidth="1"/>
    <col min="7943" max="7943" width="19.140625" customWidth="1"/>
    <col min="7945" max="7945" width="19.7109375" customWidth="1"/>
    <col min="7950" max="7950" width="11.42578125" customWidth="1"/>
    <col min="8193" max="8193" width="4.5703125" customWidth="1"/>
    <col min="8194" max="8194" width="14.28515625" customWidth="1"/>
    <col min="8195" max="8195" width="20" customWidth="1"/>
    <col min="8196" max="8196" width="8.5703125" customWidth="1"/>
    <col min="8197" max="8197" width="17.42578125" customWidth="1"/>
    <col min="8198" max="8198" width="20.140625" customWidth="1"/>
    <col min="8199" max="8199" width="19.140625" customWidth="1"/>
    <col min="8201" max="8201" width="19.7109375" customWidth="1"/>
    <col min="8206" max="8206" width="11.42578125" customWidth="1"/>
    <col min="8449" max="8449" width="4.5703125" customWidth="1"/>
    <col min="8450" max="8450" width="14.28515625" customWidth="1"/>
    <col min="8451" max="8451" width="20" customWidth="1"/>
    <col min="8452" max="8452" width="8.5703125" customWidth="1"/>
    <col min="8453" max="8453" width="17.42578125" customWidth="1"/>
    <col min="8454" max="8454" width="20.140625" customWidth="1"/>
    <col min="8455" max="8455" width="19.140625" customWidth="1"/>
    <col min="8457" max="8457" width="19.7109375" customWidth="1"/>
    <col min="8462" max="8462" width="11.42578125" customWidth="1"/>
    <col min="8705" max="8705" width="4.5703125" customWidth="1"/>
    <col min="8706" max="8706" width="14.28515625" customWidth="1"/>
    <col min="8707" max="8707" width="20" customWidth="1"/>
    <col min="8708" max="8708" width="8.5703125" customWidth="1"/>
    <col min="8709" max="8709" width="17.42578125" customWidth="1"/>
    <col min="8710" max="8710" width="20.140625" customWidth="1"/>
    <col min="8711" max="8711" width="19.140625" customWidth="1"/>
    <col min="8713" max="8713" width="19.7109375" customWidth="1"/>
    <col min="8718" max="8718" width="11.42578125" customWidth="1"/>
    <col min="8961" max="8961" width="4.5703125" customWidth="1"/>
    <col min="8962" max="8962" width="14.28515625" customWidth="1"/>
    <col min="8963" max="8963" width="20" customWidth="1"/>
    <col min="8964" max="8964" width="8.5703125" customWidth="1"/>
    <col min="8965" max="8965" width="17.42578125" customWidth="1"/>
    <col min="8966" max="8966" width="20.140625" customWidth="1"/>
    <col min="8967" max="8967" width="19.140625" customWidth="1"/>
    <col min="8969" max="8969" width="19.7109375" customWidth="1"/>
    <col min="8974" max="8974" width="11.42578125" customWidth="1"/>
    <col min="9217" max="9217" width="4.5703125" customWidth="1"/>
    <col min="9218" max="9218" width="14.28515625" customWidth="1"/>
    <col min="9219" max="9219" width="20" customWidth="1"/>
    <col min="9220" max="9220" width="8.5703125" customWidth="1"/>
    <col min="9221" max="9221" width="17.42578125" customWidth="1"/>
    <col min="9222" max="9222" width="20.140625" customWidth="1"/>
    <col min="9223" max="9223" width="19.140625" customWidth="1"/>
    <col min="9225" max="9225" width="19.7109375" customWidth="1"/>
    <col min="9230" max="9230" width="11.42578125" customWidth="1"/>
    <col min="9473" max="9473" width="4.5703125" customWidth="1"/>
    <col min="9474" max="9474" width="14.28515625" customWidth="1"/>
    <col min="9475" max="9475" width="20" customWidth="1"/>
    <col min="9476" max="9476" width="8.5703125" customWidth="1"/>
    <col min="9477" max="9477" width="17.42578125" customWidth="1"/>
    <col min="9478" max="9478" width="20.140625" customWidth="1"/>
    <col min="9479" max="9479" width="19.140625" customWidth="1"/>
    <col min="9481" max="9481" width="19.7109375" customWidth="1"/>
    <col min="9486" max="9486" width="11.42578125" customWidth="1"/>
    <col min="9729" max="9729" width="4.5703125" customWidth="1"/>
    <col min="9730" max="9730" width="14.28515625" customWidth="1"/>
    <col min="9731" max="9731" width="20" customWidth="1"/>
    <col min="9732" max="9732" width="8.5703125" customWidth="1"/>
    <col min="9733" max="9733" width="17.42578125" customWidth="1"/>
    <col min="9734" max="9734" width="20.140625" customWidth="1"/>
    <col min="9735" max="9735" width="19.140625" customWidth="1"/>
    <col min="9737" max="9737" width="19.7109375" customWidth="1"/>
    <col min="9742" max="9742" width="11.42578125" customWidth="1"/>
    <col min="9985" max="9985" width="4.5703125" customWidth="1"/>
    <col min="9986" max="9986" width="14.28515625" customWidth="1"/>
    <col min="9987" max="9987" width="20" customWidth="1"/>
    <col min="9988" max="9988" width="8.5703125" customWidth="1"/>
    <col min="9989" max="9989" width="17.42578125" customWidth="1"/>
    <col min="9990" max="9990" width="20.140625" customWidth="1"/>
    <col min="9991" max="9991" width="19.140625" customWidth="1"/>
    <col min="9993" max="9993" width="19.7109375" customWidth="1"/>
    <col min="9998" max="9998" width="11.42578125" customWidth="1"/>
    <col min="10241" max="10241" width="4.5703125" customWidth="1"/>
    <col min="10242" max="10242" width="14.28515625" customWidth="1"/>
    <col min="10243" max="10243" width="20" customWidth="1"/>
    <col min="10244" max="10244" width="8.5703125" customWidth="1"/>
    <col min="10245" max="10245" width="17.42578125" customWidth="1"/>
    <col min="10246" max="10246" width="20.140625" customWidth="1"/>
    <col min="10247" max="10247" width="19.140625" customWidth="1"/>
    <col min="10249" max="10249" width="19.7109375" customWidth="1"/>
    <col min="10254" max="10254" width="11.42578125" customWidth="1"/>
    <col min="10497" max="10497" width="4.5703125" customWidth="1"/>
    <col min="10498" max="10498" width="14.28515625" customWidth="1"/>
    <col min="10499" max="10499" width="20" customWidth="1"/>
    <col min="10500" max="10500" width="8.5703125" customWidth="1"/>
    <col min="10501" max="10501" width="17.42578125" customWidth="1"/>
    <col min="10502" max="10502" width="20.140625" customWidth="1"/>
    <col min="10503" max="10503" width="19.140625" customWidth="1"/>
    <col min="10505" max="10505" width="19.7109375" customWidth="1"/>
    <col min="10510" max="10510" width="11.42578125" customWidth="1"/>
    <col min="10753" max="10753" width="4.5703125" customWidth="1"/>
    <col min="10754" max="10754" width="14.28515625" customWidth="1"/>
    <col min="10755" max="10755" width="20" customWidth="1"/>
    <col min="10756" max="10756" width="8.5703125" customWidth="1"/>
    <col min="10757" max="10757" width="17.42578125" customWidth="1"/>
    <col min="10758" max="10758" width="20.140625" customWidth="1"/>
    <col min="10759" max="10759" width="19.140625" customWidth="1"/>
    <col min="10761" max="10761" width="19.7109375" customWidth="1"/>
    <col min="10766" max="10766" width="11.42578125" customWidth="1"/>
    <col min="11009" max="11009" width="4.5703125" customWidth="1"/>
    <col min="11010" max="11010" width="14.28515625" customWidth="1"/>
    <col min="11011" max="11011" width="20" customWidth="1"/>
    <col min="11012" max="11012" width="8.5703125" customWidth="1"/>
    <col min="11013" max="11013" width="17.42578125" customWidth="1"/>
    <col min="11014" max="11014" width="20.140625" customWidth="1"/>
    <col min="11015" max="11015" width="19.140625" customWidth="1"/>
    <col min="11017" max="11017" width="19.7109375" customWidth="1"/>
    <col min="11022" max="11022" width="11.42578125" customWidth="1"/>
    <col min="11265" max="11265" width="4.5703125" customWidth="1"/>
    <col min="11266" max="11266" width="14.28515625" customWidth="1"/>
    <col min="11267" max="11267" width="20" customWidth="1"/>
    <col min="11268" max="11268" width="8.5703125" customWidth="1"/>
    <col min="11269" max="11269" width="17.42578125" customWidth="1"/>
    <col min="11270" max="11270" width="20.140625" customWidth="1"/>
    <col min="11271" max="11271" width="19.140625" customWidth="1"/>
    <col min="11273" max="11273" width="19.7109375" customWidth="1"/>
    <col min="11278" max="11278" width="11.42578125" customWidth="1"/>
    <col min="11521" max="11521" width="4.5703125" customWidth="1"/>
    <col min="11522" max="11522" width="14.28515625" customWidth="1"/>
    <col min="11523" max="11523" width="20" customWidth="1"/>
    <col min="11524" max="11524" width="8.5703125" customWidth="1"/>
    <col min="11525" max="11525" width="17.42578125" customWidth="1"/>
    <col min="11526" max="11526" width="20.140625" customWidth="1"/>
    <col min="11527" max="11527" width="19.140625" customWidth="1"/>
    <col min="11529" max="11529" width="19.7109375" customWidth="1"/>
    <col min="11534" max="11534" width="11.42578125" customWidth="1"/>
    <col min="11777" max="11777" width="4.5703125" customWidth="1"/>
    <col min="11778" max="11778" width="14.28515625" customWidth="1"/>
    <col min="11779" max="11779" width="20" customWidth="1"/>
    <col min="11780" max="11780" width="8.5703125" customWidth="1"/>
    <col min="11781" max="11781" width="17.42578125" customWidth="1"/>
    <col min="11782" max="11782" width="20.140625" customWidth="1"/>
    <col min="11783" max="11783" width="19.140625" customWidth="1"/>
    <col min="11785" max="11785" width="19.7109375" customWidth="1"/>
    <col min="11790" max="11790" width="11.42578125" customWidth="1"/>
    <col min="12033" max="12033" width="4.5703125" customWidth="1"/>
    <col min="12034" max="12034" width="14.28515625" customWidth="1"/>
    <col min="12035" max="12035" width="20" customWidth="1"/>
    <col min="12036" max="12036" width="8.5703125" customWidth="1"/>
    <col min="12037" max="12037" width="17.42578125" customWidth="1"/>
    <col min="12038" max="12038" width="20.140625" customWidth="1"/>
    <col min="12039" max="12039" width="19.140625" customWidth="1"/>
    <col min="12041" max="12041" width="19.7109375" customWidth="1"/>
    <col min="12046" max="12046" width="11.42578125" customWidth="1"/>
    <col min="12289" max="12289" width="4.5703125" customWidth="1"/>
    <col min="12290" max="12290" width="14.28515625" customWidth="1"/>
    <col min="12291" max="12291" width="20" customWidth="1"/>
    <col min="12292" max="12292" width="8.5703125" customWidth="1"/>
    <col min="12293" max="12293" width="17.42578125" customWidth="1"/>
    <col min="12294" max="12294" width="20.140625" customWidth="1"/>
    <col min="12295" max="12295" width="19.140625" customWidth="1"/>
    <col min="12297" max="12297" width="19.7109375" customWidth="1"/>
    <col min="12302" max="12302" width="11.42578125" customWidth="1"/>
    <col min="12545" max="12545" width="4.5703125" customWidth="1"/>
    <col min="12546" max="12546" width="14.28515625" customWidth="1"/>
    <col min="12547" max="12547" width="20" customWidth="1"/>
    <col min="12548" max="12548" width="8.5703125" customWidth="1"/>
    <col min="12549" max="12549" width="17.42578125" customWidth="1"/>
    <col min="12550" max="12550" width="20.140625" customWidth="1"/>
    <col min="12551" max="12551" width="19.140625" customWidth="1"/>
    <col min="12553" max="12553" width="19.7109375" customWidth="1"/>
    <col min="12558" max="12558" width="11.42578125" customWidth="1"/>
    <col min="12801" max="12801" width="4.5703125" customWidth="1"/>
    <col min="12802" max="12802" width="14.28515625" customWidth="1"/>
    <col min="12803" max="12803" width="20" customWidth="1"/>
    <col min="12804" max="12804" width="8.5703125" customWidth="1"/>
    <col min="12805" max="12805" width="17.42578125" customWidth="1"/>
    <col min="12806" max="12806" width="20.140625" customWidth="1"/>
    <col min="12807" max="12807" width="19.140625" customWidth="1"/>
    <col min="12809" max="12809" width="19.7109375" customWidth="1"/>
    <col min="12814" max="12814" width="11.42578125" customWidth="1"/>
    <col min="13057" max="13057" width="4.5703125" customWidth="1"/>
    <col min="13058" max="13058" width="14.28515625" customWidth="1"/>
    <col min="13059" max="13059" width="20" customWidth="1"/>
    <col min="13060" max="13060" width="8.5703125" customWidth="1"/>
    <col min="13061" max="13061" width="17.42578125" customWidth="1"/>
    <col min="13062" max="13062" width="20.140625" customWidth="1"/>
    <col min="13063" max="13063" width="19.140625" customWidth="1"/>
    <col min="13065" max="13065" width="19.7109375" customWidth="1"/>
    <col min="13070" max="13070" width="11.42578125" customWidth="1"/>
    <col min="13313" max="13313" width="4.5703125" customWidth="1"/>
    <col min="13314" max="13314" width="14.28515625" customWidth="1"/>
    <col min="13315" max="13315" width="20" customWidth="1"/>
    <col min="13316" max="13316" width="8.5703125" customWidth="1"/>
    <col min="13317" max="13317" width="17.42578125" customWidth="1"/>
    <col min="13318" max="13318" width="20.140625" customWidth="1"/>
    <col min="13319" max="13319" width="19.140625" customWidth="1"/>
    <col min="13321" max="13321" width="19.7109375" customWidth="1"/>
    <col min="13326" max="13326" width="11.42578125" customWidth="1"/>
    <col min="13569" max="13569" width="4.5703125" customWidth="1"/>
    <col min="13570" max="13570" width="14.28515625" customWidth="1"/>
    <col min="13571" max="13571" width="20" customWidth="1"/>
    <col min="13572" max="13572" width="8.5703125" customWidth="1"/>
    <col min="13573" max="13573" width="17.42578125" customWidth="1"/>
    <col min="13574" max="13574" width="20.140625" customWidth="1"/>
    <col min="13575" max="13575" width="19.140625" customWidth="1"/>
    <col min="13577" max="13577" width="19.7109375" customWidth="1"/>
    <col min="13582" max="13582" width="11.42578125" customWidth="1"/>
    <col min="13825" max="13825" width="4.5703125" customWidth="1"/>
    <col min="13826" max="13826" width="14.28515625" customWidth="1"/>
    <col min="13827" max="13827" width="20" customWidth="1"/>
    <col min="13828" max="13828" width="8.5703125" customWidth="1"/>
    <col min="13829" max="13829" width="17.42578125" customWidth="1"/>
    <col min="13830" max="13830" width="20.140625" customWidth="1"/>
    <col min="13831" max="13831" width="19.140625" customWidth="1"/>
    <col min="13833" max="13833" width="19.7109375" customWidth="1"/>
    <col min="13838" max="13838" width="11.42578125" customWidth="1"/>
    <col min="14081" max="14081" width="4.5703125" customWidth="1"/>
    <col min="14082" max="14082" width="14.28515625" customWidth="1"/>
    <col min="14083" max="14083" width="20" customWidth="1"/>
    <col min="14084" max="14084" width="8.5703125" customWidth="1"/>
    <col min="14085" max="14085" width="17.42578125" customWidth="1"/>
    <col min="14086" max="14086" width="20.140625" customWidth="1"/>
    <col min="14087" max="14087" width="19.140625" customWidth="1"/>
    <col min="14089" max="14089" width="19.7109375" customWidth="1"/>
    <col min="14094" max="14094" width="11.42578125" customWidth="1"/>
    <col min="14337" max="14337" width="4.5703125" customWidth="1"/>
    <col min="14338" max="14338" width="14.28515625" customWidth="1"/>
    <col min="14339" max="14339" width="20" customWidth="1"/>
    <col min="14340" max="14340" width="8.5703125" customWidth="1"/>
    <col min="14341" max="14341" width="17.42578125" customWidth="1"/>
    <col min="14342" max="14342" width="20.140625" customWidth="1"/>
    <col min="14343" max="14343" width="19.140625" customWidth="1"/>
    <col min="14345" max="14345" width="19.7109375" customWidth="1"/>
    <col min="14350" max="14350" width="11.42578125" customWidth="1"/>
    <col min="14593" max="14593" width="4.5703125" customWidth="1"/>
    <col min="14594" max="14594" width="14.28515625" customWidth="1"/>
    <col min="14595" max="14595" width="20" customWidth="1"/>
    <col min="14596" max="14596" width="8.5703125" customWidth="1"/>
    <col min="14597" max="14597" width="17.42578125" customWidth="1"/>
    <col min="14598" max="14598" width="20.140625" customWidth="1"/>
    <col min="14599" max="14599" width="19.140625" customWidth="1"/>
    <col min="14601" max="14601" width="19.7109375" customWidth="1"/>
    <col min="14606" max="14606" width="11.42578125" customWidth="1"/>
    <col min="14849" max="14849" width="4.5703125" customWidth="1"/>
    <col min="14850" max="14850" width="14.28515625" customWidth="1"/>
    <col min="14851" max="14851" width="20" customWidth="1"/>
    <col min="14852" max="14852" width="8.5703125" customWidth="1"/>
    <col min="14853" max="14853" width="17.42578125" customWidth="1"/>
    <col min="14854" max="14854" width="20.140625" customWidth="1"/>
    <col min="14855" max="14855" width="19.140625" customWidth="1"/>
    <col min="14857" max="14857" width="19.7109375" customWidth="1"/>
    <col min="14862" max="14862" width="11.42578125" customWidth="1"/>
    <col min="15105" max="15105" width="4.5703125" customWidth="1"/>
    <col min="15106" max="15106" width="14.28515625" customWidth="1"/>
    <col min="15107" max="15107" width="20" customWidth="1"/>
    <col min="15108" max="15108" width="8.5703125" customWidth="1"/>
    <col min="15109" max="15109" width="17.42578125" customWidth="1"/>
    <col min="15110" max="15110" width="20.140625" customWidth="1"/>
    <col min="15111" max="15111" width="19.140625" customWidth="1"/>
    <col min="15113" max="15113" width="19.7109375" customWidth="1"/>
    <col min="15118" max="15118" width="11.42578125" customWidth="1"/>
    <col min="15361" max="15361" width="4.5703125" customWidth="1"/>
    <col min="15362" max="15362" width="14.28515625" customWidth="1"/>
    <col min="15363" max="15363" width="20" customWidth="1"/>
    <col min="15364" max="15364" width="8.5703125" customWidth="1"/>
    <col min="15365" max="15365" width="17.42578125" customWidth="1"/>
    <col min="15366" max="15366" width="20.140625" customWidth="1"/>
    <col min="15367" max="15367" width="19.140625" customWidth="1"/>
    <col min="15369" max="15369" width="19.7109375" customWidth="1"/>
    <col min="15374" max="15374" width="11.42578125" customWidth="1"/>
    <col min="15617" max="15617" width="4.5703125" customWidth="1"/>
    <col min="15618" max="15618" width="14.28515625" customWidth="1"/>
    <col min="15619" max="15619" width="20" customWidth="1"/>
    <col min="15620" max="15620" width="8.5703125" customWidth="1"/>
    <col min="15621" max="15621" width="17.42578125" customWidth="1"/>
    <col min="15622" max="15622" width="20.140625" customWidth="1"/>
    <col min="15623" max="15623" width="19.140625" customWidth="1"/>
    <col min="15625" max="15625" width="19.7109375" customWidth="1"/>
    <col min="15630" max="15630" width="11.42578125" customWidth="1"/>
    <col min="15873" max="15873" width="4.5703125" customWidth="1"/>
    <col min="15874" max="15874" width="14.28515625" customWidth="1"/>
    <col min="15875" max="15875" width="20" customWidth="1"/>
    <col min="15876" max="15876" width="8.5703125" customWidth="1"/>
    <col min="15877" max="15877" width="17.42578125" customWidth="1"/>
    <col min="15878" max="15878" width="20.140625" customWidth="1"/>
    <col min="15879" max="15879" width="19.140625" customWidth="1"/>
    <col min="15881" max="15881" width="19.7109375" customWidth="1"/>
    <col min="15886" max="15886" width="11.42578125" customWidth="1"/>
    <col min="16129" max="16129" width="4.5703125" customWidth="1"/>
    <col min="16130" max="16130" width="14.28515625" customWidth="1"/>
    <col min="16131" max="16131" width="20" customWidth="1"/>
    <col min="16132" max="16132" width="8.5703125" customWidth="1"/>
    <col min="16133" max="16133" width="17.42578125" customWidth="1"/>
    <col min="16134" max="16134" width="20.140625" customWidth="1"/>
    <col min="16135" max="16135" width="19.140625" customWidth="1"/>
    <col min="16137" max="16137" width="19.7109375" customWidth="1"/>
    <col min="16142" max="16142" width="11.42578125" customWidth="1"/>
  </cols>
  <sheetData>
    <row r="1" spans="1:16" s="43" customFormat="1" ht="27" customHeight="1">
      <c r="B1" s="43" t="s">
        <v>103</v>
      </c>
    </row>
    <row r="2" spans="1:16">
      <c r="A2" s="265" t="s">
        <v>71</v>
      </c>
      <c r="B2" s="261" t="s">
        <v>72</v>
      </c>
      <c r="C2" s="261" t="s">
        <v>73</v>
      </c>
      <c r="D2" s="261" t="s">
        <v>163</v>
      </c>
      <c r="E2" s="261" t="s">
        <v>102</v>
      </c>
      <c r="F2" s="261" t="s">
        <v>164</v>
      </c>
      <c r="G2" s="265" t="s">
        <v>74</v>
      </c>
      <c r="H2" s="265"/>
      <c r="I2" s="265"/>
      <c r="J2" s="265" t="s">
        <v>75</v>
      </c>
      <c r="K2" s="265"/>
      <c r="L2" s="265"/>
      <c r="M2" s="265"/>
      <c r="N2" s="266" t="s">
        <v>76</v>
      </c>
      <c r="O2" s="266" t="s">
        <v>77</v>
      </c>
      <c r="P2" s="266" t="s">
        <v>78</v>
      </c>
    </row>
    <row r="3" spans="1:16">
      <c r="A3" s="265"/>
      <c r="B3" s="261"/>
      <c r="C3" s="261"/>
      <c r="D3" s="261"/>
      <c r="E3" s="261"/>
      <c r="F3" s="261"/>
      <c r="G3" s="265" t="s">
        <v>79</v>
      </c>
      <c r="H3" s="265"/>
      <c r="I3" s="265"/>
      <c r="J3" s="265" t="s">
        <v>79</v>
      </c>
      <c r="K3" s="265"/>
      <c r="L3" s="265"/>
      <c r="M3" s="265"/>
      <c r="N3" s="267"/>
      <c r="O3" s="267"/>
      <c r="P3" s="267"/>
    </row>
    <row r="4" spans="1:16">
      <c r="A4" s="265"/>
      <c r="B4" s="261"/>
      <c r="C4" s="261"/>
      <c r="D4" s="261"/>
      <c r="E4" s="261"/>
      <c r="F4" s="261"/>
      <c r="G4" s="261" t="s">
        <v>80</v>
      </c>
      <c r="H4" s="261" t="s">
        <v>163</v>
      </c>
      <c r="I4" s="261" t="s">
        <v>81</v>
      </c>
      <c r="J4" s="261" t="s">
        <v>82</v>
      </c>
      <c r="K4" s="261" t="s">
        <v>163</v>
      </c>
      <c r="L4" s="261" t="s">
        <v>83</v>
      </c>
      <c r="M4" s="261" t="s">
        <v>84</v>
      </c>
      <c r="N4" s="267"/>
      <c r="O4" s="267"/>
      <c r="P4" s="267"/>
    </row>
    <row r="5" spans="1:16">
      <c r="A5" s="265"/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7"/>
      <c r="O5" s="267"/>
      <c r="P5" s="267"/>
    </row>
    <row r="6" spans="1:16">
      <c r="A6" s="265"/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7"/>
      <c r="O6" s="267"/>
      <c r="P6" s="267"/>
    </row>
    <row r="7" spans="1:16">
      <c r="A7" s="265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7"/>
      <c r="O7" s="267"/>
      <c r="P7" s="267"/>
    </row>
    <row r="8" spans="1:16">
      <c r="A8" s="265"/>
      <c r="B8" s="261"/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7"/>
      <c r="O8" s="267"/>
      <c r="P8" s="267"/>
    </row>
    <row r="9" spans="1:16">
      <c r="A9" s="265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7"/>
      <c r="O9" s="267"/>
      <c r="P9" s="267"/>
    </row>
    <row r="10" spans="1:16">
      <c r="A10" s="265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7"/>
      <c r="O10" s="267"/>
      <c r="P10" s="267"/>
    </row>
    <row r="11" spans="1:16">
      <c r="A11" s="265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7"/>
      <c r="O11" s="267"/>
      <c r="P11" s="267"/>
    </row>
    <row r="12" spans="1:16">
      <c r="A12" s="265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7"/>
      <c r="O12" s="267"/>
      <c r="P12" s="267"/>
    </row>
    <row r="13" spans="1:16">
      <c r="A13" s="265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7"/>
      <c r="O13" s="267"/>
      <c r="P13" s="267"/>
    </row>
    <row r="14" spans="1:16">
      <c r="A14" s="265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7"/>
      <c r="O14" s="267"/>
      <c r="P14" s="267"/>
    </row>
    <row r="15" spans="1:16">
      <c r="A15" s="265"/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7"/>
      <c r="O15" s="267"/>
      <c r="P15" s="267"/>
    </row>
    <row r="16" spans="1:16">
      <c r="A16" s="265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8"/>
      <c r="O16" s="268"/>
      <c r="P16" s="268"/>
    </row>
    <row r="17" spans="1:16">
      <c r="A17" s="61">
        <v>1</v>
      </c>
      <c r="B17" s="61">
        <v>2</v>
      </c>
      <c r="C17" s="61">
        <v>3</v>
      </c>
      <c r="D17" s="61">
        <v>4</v>
      </c>
      <c r="E17" s="61">
        <v>5</v>
      </c>
      <c r="F17" s="61">
        <v>6</v>
      </c>
      <c r="G17" s="61">
        <v>7</v>
      </c>
      <c r="H17" s="61">
        <v>8</v>
      </c>
      <c r="I17" s="61">
        <v>9</v>
      </c>
      <c r="J17" s="61">
        <v>10</v>
      </c>
      <c r="K17" s="61">
        <v>11</v>
      </c>
      <c r="L17" s="61">
        <v>12</v>
      </c>
      <c r="M17" s="61">
        <v>13</v>
      </c>
      <c r="N17" s="61">
        <v>14</v>
      </c>
      <c r="O17" s="61">
        <v>15</v>
      </c>
      <c r="P17" s="61">
        <v>16</v>
      </c>
    </row>
    <row r="18" spans="1:16" ht="12.75" customHeight="1">
      <c r="A18" s="255">
        <v>1</v>
      </c>
      <c r="B18" s="249" t="s">
        <v>165</v>
      </c>
      <c r="C18" s="249" t="s">
        <v>166</v>
      </c>
      <c r="D18" s="262">
        <f>SUM(H18:H27)</f>
        <v>308</v>
      </c>
      <c r="E18" s="262" t="s">
        <v>167</v>
      </c>
      <c r="F18" s="255"/>
      <c r="G18" s="179" t="s">
        <v>168</v>
      </c>
      <c r="H18" s="180">
        <v>0</v>
      </c>
      <c r="I18" s="249" t="s">
        <v>169</v>
      </c>
      <c r="J18" s="255" t="s">
        <v>85</v>
      </c>
      <c r="K18" s="181" t="s">
        <v>170</v>
      </c>
      <c r="L18" s="181" t="s">
        <v>170</v>
      </c>
      <c r="M18" s="181" t="s">
        <v>170</v>
      </c>
      <c r="N18" s="181" t="s">
        <v>170</v>
      </c>
      <c r="O18" s="181" t="s">
        <v>170</v>
      </c>
      <c r="P18" s="258" t="s">
        <v>171</v>
      </c>
    </row>
    <row r="19" spans="1:16">
      <c r="A19" s="256"/>
      <c r="B19" s="250"/>
      <c r="C19" s="250"/>
      <c r="D19" s="263"/>
      <c r="E19" s="263"/>
      <c r="F19" s="256"/>
      <c r="G19" s="179" t="s">
        <v>172</v>
      </c>
      <c r="H19" s="180">
        <v>0</v>
      </c>
      <c r="I19" s="250"/>
      <c r="J19" s="256"/>
      <c r="K19" s="181" t="s">
        <v>170</v>
      </c>
      <c r="L19" s="181" t="s">
        <v>170</v>
      </c>
      <c r="M19" s="181" t="s">
        <v>170</v>
      </c>
      <c r="N19" s="181" t="s">
        <v>170</v>
      </c>
      <c r="O19" s="181" t="s">
        <v>170</v>
      </c>
      <c r="P19" s="259"/>
    </row>
    <row r="20" spans="1:16" ht="24">
      <c r="A20" s="256"/>
      <c r="B20" s="250"/>
      <c r="C20" s="250"/>
      <c r="D20" s="263"/>
      <c r="E20" s="263"/>
      <c r="F20" s="256"/>
      <c r="G20" s="179" t="s">
        <v>173</v>
      </c>
      <c r="H20" s="180">
        <v>0</v>
      </c>
      <c r="I20" s="250"/>
      <c r="J20" s="256"/>
      <c r="K20" s="181" t="s">
        <v>170</v>
      </c>
      <c r="L20" s="181" t="s">
        <v>170</v>
      </c>
      <c r="M20" s="181" t="s">
        <v>170</v>
      </c>
      <c r="N20" s="181" t="s">
        <v>170</v>
      </c>
      <c r="O20" s="181" t="s">
        <v>170</v>
      </c>
      <c r="P20" s="259"/>
    </row>
    <row r="21" spans="1:16">
      <c r="A21" s="256"/>
      <c r="B21" s="250"/>
      <c r="C21" s="250"/>
      <c r="D21" s="263"/>
      <c r="E21" s="263"/>
      <c r="F21" s="256"/>
      <c r="G21" s="179" t="s">
        <v>174</v>
      </c>
      <c r="H21" s="180">
        <v>75</v>
      </c>
      <c r="I21" s="250"/>
      <c r="J21" s="256"/>
      <c r="K21" s="181" t="s">
        <v>170</v>
      </c>
      <c r="L21" s="181" t="s">
        <v>170</v>
      </c>
      <c r="M21" s="181" t="s">
        <v>170</v>
      </c>
      <c r="N21" s="181" t="s">
        <v>170</v>
      </c>
      <c r="O21" s="181" t="s">
        <v>170</v>
      </c>
      <c r="P21" s="259"/>
    </row>
    <row r="22" spans="1:16" ht="24">
      <c r="A22" s="256"/>
      <c r="B22" s="250"/>
      <c r="C22" s="250"/>
      <c r="D22" s="263"/>
      <c r="E22" s="263"/>
      <c r="F22" s="256"/>
      <c r="G22" s="179" t="s">
        <v>175</v>
      </c>
      <c r="H22" s="180">
        <v>110</v>
      </c>
      <c r="I22" s="250"/>
      <c r="J22" s="256"/>
      <c r="K22" s="181" t="s">
        <v>170</v>
      </c>
      <c r="L22" s="181" t="s">
        <v>170</v>
      </c>
      <c r="M22" s="181" t="s">
        <v>170</v>
      </c>
      <c r="N22" s="181" t="s">
        <v>170</v>
      </c>
      <c r="O22" s="181" t="s">
        <v>170</v>
      </c>
      <c r="P22" s="259"/>
    </row>
    <row r="23" spans="1:16">
      <c r="A23" s="256"/>
      <c r="B23" s="250"/>
      <c r="C23" s="250"/>
      <c r="D23" s="263"/>
      <c r="E23" s="264"/>
      <c r="F23" s="256"/>
      <c r="G23" s="179" t="s">
        <v>176</v>
      </c>
      <c r="H23" s="180">
        <v>120</v>
      </c>
      <c r="I23" s="250"/>
      <c r="J23" s="256"/>
      <c r="K23" s="181" t="s">
        <v>170</v>
      </c>
      <c r="L23" s="181" t="s">
        <v>170</v>
      </c>
      <c r="M23" s="181" t="s">
        <v>170</v>
      </c>
      <c r="N23" s="181" t="s">
        <v>170</v>
      </c>
      <c r="O23" s="181" t="s">
        <v>170</v>
      </c>
      <c r="P23" s="259"/>
    </row>
    <row r="24" spans="1:16" ht="48">
      <c r="A24" s="256"/>
      <c r="B24" s="250"/>
      <c r="C24" s="250"/>
      <c r="D24" s="263"/>
      <c r="E24" s="249" t="s">
        <v>177</v>
      </c>
      <c r="F24" s="256"/>
      <c r="G24" s="179" t="s">
        <v>178</v>
      </c>
      <c r="H24" s="182">
        <v>1</v>
      </c>
      <c r="I24" s="250"/>
      <c r="J24" s="256"/>
      <c r="K24" s="181" t="s">
        <v>170</v>
      </c>
      <c r="L24" s="181" t="s">
        <v>170</v>
      </c>
      <c r="M24" s="181" t="s">
        <v>170</v>
      </c>
      <c r="N24" s="181" t="s">
        <v>170</v>
      </c>
      <c r="O24" s="181" t="s">
        <v>170</v>
      </c>
      <c r="P24" s="259"/>
    </row>
    <row r="25" spans="1:16" ht="48">
      <c r="A25" s="256"/>
      <c r="B25" s="250"/>
      <c r="C25" s="250"/>
      <c r="D25" s="263"/>
      <c r="E25" s="251"/>
      <c r="F25" s="256"/>
      <c r="G25" s="179" t="s">
        <v>179</v>
      </c>
      <c r="H25" s="183">
        <v>1</v>
      </c>
      <c r="I25" s="250"/>
      <c r="J25" s="256"/>
      <c r="K25" s="181" t="s">
        <v>170</v>
      </c>
      <c r="L25" s="181" t="s">
        <v>170</v>
      </c>
      <c r="M25" s="181" t="s">
        <v>170</v>
      </c>
      <c r="N25" s="181" t="s">
        <v>170</v>
      </c>
      <c r="O25" s="181" t="s">
        <v>170</v>
      </c>
      <c r="P25" s="259"/>
    </row>
    <row r="26" spans="1:16" ht="60">
      <c r="A26" s="256"/>
      <c r="B26" s="250"/>
      <c r="C26" s="250"/>
      <c r="D26" s="263"/>
      <c r="E26" s="184" t="s">
        <v>180</v>
      </c>
      <c r="F26" s="256"/>
      <c r="G26" s="179" t="s">
        <v>181</v>
      </c>
      <c r="H26" s="183">
        <v>1</v>
      </c>
      <c r="I26" s="250"/>
      <c r="J26" s="256"/>
      <c r="K26" s="181" t="s">
        <v>170</v>
      </c>
      <c r="L26" s="181" t="s">
        <v>170</v>
      </c>
      <c r="M26" s="181" t="s">
        <v>170</v>
      </c>
      <c r="N26" s="181" t="s">
        <v>170</v>
      </c>
      <c r="O26" s="181" t="s">
        <v>170</v>
      </c>
      <c r="P26" s="259"/>
    </row>
    <row r="27" spans="1:16" ht="60">
      <c r="A27" s="257"/>
      <c r="B27" s="251"/>
      <c r="C27" s="251"/>
      <c r="D27" s="264"/>
      <c r="E27" s="184" t="s">
        <v>182</v>
      </c>
      <c r="F27" s="257"/>
      <c r="G27" s="179" t="s">
        <v>183</v>
      </c>
      <c r="H27" s="183">
        <v>0</v>
      </c>
      <c r="I27" s="251"/>
      <c r="J27" s="257"/>
      <c r="K27" s="181" t="s">
        <v>170</v>
      </c>
      <c r="L27" s="181" t="s">
        <v>170</v>
      </c>
      <c r="M27" s="181" t="s">
        <v>170</v>
      </c>
      <c r="N27" s="181" t="s">
        <v>170</v>
      </c>
      <c r="O27" s="181" t="s">
        <v>170</v>
      </c>
      <c r="P27" s="259"/>
    </row>
    <row r="28" spans="1:16">
      <c r="A28" s="249">
        <v>2</v>
      </c>
      <c r="B28" s="249" t="s">
        <v>184</v>
      </c>
      <c r="C28" s="249" t="s">
        <v>185</v>
      </c>
      <c r="D28" s="252">
        <f>SUM(H28:H38)</f>
        <v>441</v>
      </c>
      <c r="E28" s="249" t="s">
        <v>167</v>
      </c>
      <c r="F28" s="249"/>
      <c r="G28" s="179" t="s">
        <v>186</v>
      </c>
      <c r="H28" s="183">
        <v>0</v>
      </c>
      <c r="I28" s="249" t="s">
        <v>187</v>
      </c>
      <c r="J28" s="249" t="s">
        <v>85</v>
      </c>
      <c r="K28" s="181" t="s">
        <v>170</v>
      </c>
      <c r="L28" s="181" t="s">
        <v>170</v>
      </c>
      <c r="M28" s="181" t="s">
        <v>170</v>
      </c>
      <c r="N28" s="181" t="s">
        <v>170</v>
      </c>
      <c r="O28" s="181" t="s">
        <v>170</v>
      </c>
      <c r="P28" s="259"/>
    </row>
    <row r="29" spans="1:16">
      <c r="A29" s="250"/>
      <c r="B29" s="250"/>
      <c r="C29" s="250"/>
      <c r="D29" s="253"/>
      <c r="E29" s="250"/>
      <c r="F29" s="250"/>
      <c r="G29" s="179" t="s">
        <v>188</v>
      </c>
      <c r="H29" s="183">
        <v>0</v>
      </c>
      <c r="I29" s="250"/>
      <c r="J29" s="250"/>
      <c r="K29" s="181" t="s">
        <v>170</v>
      </c>
      <c r="L29" s="181" t="s">
        <v>170</v>
      </c>
      <c r="M29" s="181" t="s">
        <v>170</v>
      </c>
      <c r="N29" s="181" t="s">
        <v>170</v>
      </c>
      <c r="O29" s="181" t="s">
        <v>170</v>
      </c>
      <c r="P29" s="259"/>
    </row>
    <row r="30" spans="1:16">
      <c r="A30" s="250"/>
      <c r="B30" s="250"/>
      <c r="C30" s="250"/>
      <c r="D30" s="253"/>
      <c r="E30" s="250"/>
      <c r="F30" s="250"/>
      <c r="G30" s="179" t="s">
        <v>174</v>
      </c>
      <c r="H30" s="183">
        <v>85</v>
      </c>
      <c r="I30" s="250"/>
      <c r="J30" s="250"/>
      <c r="K30" s="181" t="s">
        <v>170</v>
      </c>
      <c r="L30" s="181" t="s">
        <v>170</v>
      </c>
      <c r="M30" s="181" t="s">
        <v>170</v>
      </c>
      <c r="N30" s="181" t="s">
        <v>170</v>
      </c>
      <c r="O30" s="181" t="s">
        <v>170</v>
      </c>
      <c r="P30" s="259"/>
    </row>
    <row r="31" spans="1:16" ht="24">
      <c r="A31" s="250"/>
      <c r="B31" s="250"/>
      <c r="C31" s="250"/>
      <c r="D31" s="253"/>
      <c r="E31" s="250"/>
      <c r="F31" s="250"/>
      <c r="G31" s="179" t="s">
        <v>189</v>
      </c>
      <c r="H31" s="183">
        <v>135</v>
      </c>
      <c r="I31" s="250"/>
      <c r="J31" s="250"/>
      <c r="K31" s="181" t="s">
        <v>170</v>
      </c>
      <c r="L31" s="181" t="s">
        <v>170</v>
      </c>
      <c r="M31" s="181" t="s">
        <v>170</v>
      </c>
      <c r="N31" s="181" t="s">
        <v>170</v>
      </c>
      <c r="O31" s="181" t="s">
        <v>170</v>
      </c>
      <c r="P31" s="259"/>
    </row>
    <row r="32" spans="1:16">
      <c r="A32" s="250"/>
      <c r="B32" s="250"/>
      <c r="C32" s="250"/>
      <c r="D32" s="253"/>
      <c r="E32" s="250"/>
      <c r="F32" s="250"/>
      <c r="G32" s="179" t="s">
        <v>176</v>
      </c>
      <c r="H32" s="183">
        <v>110</v>
      </c>
      <c r="I32" s="250"/>
      <c r="J32" s="250"/>
      <c r="K32" s="181" t="s">
        <v>170</v>
      </c>
      <c r="L32" s="181" t="s">
        <v>170</v>
      </c>
      <c r="M32" s="181" t="s">
        <v>170</v>
      </c>
      <c r="N32" s="181" t="s">
        <v>170</v>
      </c>
      <c r="O32" s="181" t="s">
        <v>170</v>
      </c>
      <c r="P32" s="259"/>
    </row>
    <row r="33" spans="1:16">
      <c r="A33" s="250"/>
      <c r="B33" s="250"/>
      <c r="C33" s="250"/>
      <c r="D33" s="253"/>
      <c r="E33" s="250"/>
      <c r="F33" s="250"/>
      <c r="G33" s="179" t="s">
        <v>190</v>
      </c>
      <c r="H33" s="183">
        <v>43</v>
      </c>
      <c r="I33" s="250"/>
      <c r="J33" s="250"/>
      <c r="K33" s="181" t="s">
        <v>170</v>
      </c>
      <c r="L33" s="181" t="s">
        <v>170</v>
      </c>
      <c r="M33" s="181" t="s">
        <v>170</v>
      </c>
      <c r="N33" s="181" t="s">
        <v>170</v>
      </c>
      <c r="O33" s="181" t="s">
        <v>170</v>
      </c>
      <c r="P33" s="259"/>
    </row>
    <row r="34" spans="1:16">
      <c r="A34" s="250"/>
      <c r="B34" s="250"/>
      <c r="C34" s="250"/>
      <c r="D34" s="253"/>
      <c r="E34" s="250"/>
      <c r="F34" s="250"/>
      <c r="G34" s="179" t="s">
        <v>191</v>
      </c>
      <c r="H34" s="183">
        <v>61</v>
      </c>
      <c r="I34" s="250"/>
      <c r="J34" s="250"/>
      <c r="K34" s="181" t="s">
        <v>170</v>
      </c>
      <c r="L34" s="181" t="s">
        <v>170</v>
      </c>
      <c r="M34" s="181" t="s">
        <v>170</v>
      </c>
      <c r="N34" s="181" t="s">
        <v>170</v>
      </c>
      <c r="O34" s="181" t="s">
        <v>170</v>
      </c>
      <c r="P34" s="259"/>
    </row>
    <row r="35" spans="1:16" ht="24">
      <c r="A35" s="250"/>
      <c r="B35" s="250"/>
      <c r="C35" s="250"/>
      <c r="D35" s="253"/>
      <c r="E35" s="250"/>
      <c r="F35" s="250"/>
      <c r="G35" s="179" t="s">
        <v>192</v>
      </c>
      <c r="H35" s="183">
        <v>0</v>
      </c>
      <c r="I35" s="250"/>
      <c r="J35" s="250"/>
      <c r="K35" s="181" t="s">
        <v>170</v>
      </c>
      <c r="L35" s="181" t="s">
        <v>170</v>
      </c>
      <c r="M35" s="181" t="s">
        <v>170</v>
      </c>
      <c r="N35" s="181" t="s">
        <v>170</v>
      </c>
      <c r="O35" s="181" t="s">
        <v>170</v>
      </c>
      <c r="P35" s="259"/>
    </row>
    <row r="36" spans="1:16" ht="24">
      <c r="A36" s="250"/>
      <c r="B36" s="250"/>
      <c r="C36" s="250"/>
      <c r="D36" s="253"/>
      <c r="E36" s="250"/>
      <c r="F36" s="250"/>
      <c r="G36" s="179" t="s">
        <v>193</v>
      </c>
      <c r="H36" s="183">
        <v>0</v>
      </c>
      <c r="I36" s="250"/>
      <c r="J36" s="250"/>
      <c r="K36" s="181" t="s">
        <v>170</v>
      </c>
      <c r="L36" s="181" t="s">
        <v>170</v>
      </c>
      <c r="M36" s="181" t="s">
        <v>170</v>
      </c>
      <c r="N36" s="181" t="s">
        <v>170</v>
      </c>
      <c r="O36" s="181" t="s">
        <v>170</v>
      </c>
      <c r="P36" s="259"/>
    </row>
    <row r="37" spans="1:16" ht="24">
      <c r="A37" s="250"/>
      <c r="B37" s="250"/>
      <c r="C37" s="250"/>
      <c r="D37" s="253"/>
      <c r="E37" s="251"/>
      <c r="F37" s="251"/>
      <c r="G37" s="179" t="s">
        <v>194</v>
      </c>
      <c r="H37" s="183">
        <v>0</v>
      </c>
      <c r="I37" s="250"/>
      <c r="J37" s="250"/>
      <c r="K37" s="181" t="s">
        <v>170</v>
      </c>
      <c r="L37" s="181" t="s">
        <v>170</v>
      </c>
      <c r="M37" s="181" t="s">
        <v>170</v>
      </c>
      <c r="N37" s="181" t="s">
        <v>170</v>
      </c>
      <c r="O37" s="181" t="s">
        <v>170</v>
      </c>
      <c r="P37" s="259"/>
    </row>
    <row r="38" spans="1:16" ht="36">
      <c r="A38" s="251"/>
      <c r="B38" s="251"/>
      <c r="C38" s="251"/>
      <c r="D38" s="254"/>
      <c r="E38" s="179" t="s">
        <v>182</v>
      </c>
      <c r="F38" s="179"/>
      <c r="G38" s="179" t="s">
        <v>195</v>
      </c>
      <c r="H38" s="183">
        <v>7</v>
      </c>
      <c r="I38" s="251"/>
      <c r="J38" s="251"/>
      <c r="K38" s="181" t="s">
        <v>170</v>
      </c>
      <c r="L38" s="181" t="s">
        <v>170</v>
      </c>
      <c r="M38" s="181" t="s">
        <v>170</v>
      </c>
      <c r="N38" s="181" t="s">
        <v>170</v>
      </c>
      <c r="O38" s="181" t="s">
        <v>170</v>
      </c>
      <c r="P38" s="259"/>
    </row>
    <row r="39" spans="1:16">
      <c r="A39" s="249">
        <v>3</v>
      </c>
      <c r="B39" s="249" t="s">
        <v>184</v>
      </c>
      <c r="C39" s="249" t="s">
        <v>196</v>
      </c>
      <c r="D39" s="252">
        <f>SUM(H39:H43)</f>
        <v>219</v>
      </c>
      <c r="E39" s="249" t="s">
        <v>167</v>
      </c>
      <c r="F39" s="249"/>
      <c r="G39" s="179" t="s">
        <v>197</v>
      </c>
      <c r="H39" s="183">
        <v>0</v>
      </c>
      <c r="I39" s="249" t="s">
        <v>198</v>
      </c>
      <c r="J39" s="249" t="s">
        <v>85</v>
      </c>
      <c r="K39" s="181" t="s">
        <v>170</v>
      </c>
      <c r="L39" s="181" t="s">
        <v>170</v>
      </c>
      <c r="M39" s="181" t="s">
        <v>170</v>
      </c>
      <c r="N39" s="181" t="s">
        <v>170</v>
      </c>
      <c r="O39" s="181" t="s">
        <v>170</v>
      </c>
      <c r="P39" s="259"/>
    </row>
    <row r="40" spans="1:16" ht="36">
      <c r="A40" s="250"/>
      <c r="B40" s="250"/>
      <c r="C40" s="250"/>
      <c r="D40" s="253"/>
      <c r="E40" s="250"/>
      <c r="F40" s="250"/>
      <c r="G40" s="179" t="s">
        <v>199</v>
      </c>
      <c r="H40" s="183">
        <v>151</v>
      </c>
      <c r="I40" s="250"/>
      <c r="J40" s="250"/>
      <c r="K40" s="181" t="s">
        <v>170</v>
      </c>
      <c r="L40" s="181" t="s">
        <v>170</v>
      </c>
      <c r="M40" s="181" t="s">
        <v>170</v>
      </c>
      <c r="N40" s="181" t="s">
        <v>170</v>
      </c>
      <c r="O40" s="181" t="s">
        <v>170</v>
      </c>
      <c r="P40" s="259"/>
    </row>
    <row r="41" spans="1:16">
      <c r="A41" s="250"/>
      <c r="B41" s="250"/>
      <c r="C41" s="250"/>
      <c r="D41" s="253"/>
      <c r="E41" s="250"/>
      <c r="F41" s="250"/>
      <c r="G41" s="179" t="s">
        <v>200</v>
      </c>
      <c r="H41" s="183">
        <v>28</v>
      </c>
      <c r="I41" s="250"/>
      <c r="J41" s="250"/>
      <c r="K41" s="181" t="s">
        <v>170</v>
      </c>
      <c r="L41" s="181" t="s">
        <v>170</v>
      </c>
      <c r="M41" s="181" t="s">
        <v>170</v>
      </c>
      <c r="N41" s="181" t="s">
        <v>170</v>
      </c>
      <c r="O41" s="181" t="s">
        <v>170</v>
      </c>
      <c r="P41" s="259"/>
    </row>
    <row r="42" spans="1:16">
      <c r="A42" s="250"/>
      <c r="B42" s="250"/>
      <c r="C42" s="250"/>
      <c r="D42" s="253"/>
      <c r="E42" s="251"/>
      <c r="F42" s="250"/>
      <c r="G42" s="179" t="s">
        <v>201</v>
      </c>
      <c r="H42" s="183">
        <v>40</v>
      </c>
      <c r="I42" s="250"/>
      <c r="J42" s="250"/>
      <c r="K42" s="181" t="s">
        <v>170</v>
      </c>
      <c r="L42" s="181" t="s">
        <v>170</v>
      </c>
      <c r="M42" s="181" t="s">
        <v>170</v>
      </c>
      <c r="N42" s="181" t="s">
        <v>170</v>
      </c>
      <c r="O42" s="181" t="s">
        <v>170</v>
      </c>
      <c r="P42" s="259"/>
    </row>
    <row r="43" spans="1:16" ht="48">
      <c r="A43" s="251"/>
      <c r="B43" s="251"/>
      <c r="C43" s="251"/>
      <c r="D43" s="254"/>
      <c r="E43" s="183" t="s">
        <v>202</v>
      </c>
      <c r="F43" s="251"/>
      <c r="G43" s="183" t="s">
        <v>203</v>
      </c>
      <c r="H43" s="183"/>
      <c r="I43" s="251"/>
      <c r="J43" s="251"/>
      <c r="K43" s="180" t="s">
        <v>170</v>
      </c>
      <c r="L43" s="180" t="s">
        <v>170</v>
      </c>
      <c r="M43" s="180" t="s">
        <v>170</v>
      </c>
      <c r="N43" s="180" t="s">
        <v>170</v>
      </c>
      <c r="O43" s="180" t="s">
        <v>170</v>
      </c>
      <c r="P43" s="259"/>
    </row>
    <row r="44" spans="1:16">
      <c r="A44" s="249">
        <v>4</v>
      </c>
      <c r="B44" s="249" t="s">
        <v>184</v>
      </c>
      <c r="C44" s="249" t="s">
        <v>204</v>
      </c>
      <c r="D44" s="252">
        <f>SUM(H44:H46)</f>
        <v>187</v>
      </c>
      <c r="E44" s="249" t="s">
        <v>167</v>
      </c>
      <c r="F44" s="249"/>
      <c r="G44" s="179" t="s">
        <v>197</v>
      </c>
      <c r="H44" s="183">
        <v>0</v>
      </c>
      <c r="I44" s="249" t="s">
        <v>205</v>
      </c>
      <c r="J44" s="249" t="s">
        <v>85</v>
      </c>
      <c r="K44" s="181" t="s">
        <v>170</v>
      </c>
      <c r="L44" s="181" t="s">
        <v>170</v>
      </c>
      <c r="M44" s="181" t="s">
        <v>170</v>
      </c>
      <c r="N44" s="181" t="s">
        <v>170</v>
      </c>
      <c r="O44" s="181" t="s">
        <v>170</v>
      </c>
      <c r="P44" s="259"/>
    </row>
    <row r="45" spans="1:16" ht="36">
      <c r="A45" s="250"/>
      <c r="B45" s="250"/>
      <c r="C45" s="250"/>
      <c r="D45" s="253"/>
      <c r="E45" s="250"/>
      <c r="F45" s="250"/>
      <c r="G45" s="179" t="s">
        <v>199</v>
      </c>
      <c r="H45" s="183">
        <v>155</v>
      </c>
      <c r="I45" s="250"/>
      <c r="J45" s="250"/>
      <c r="K45" s="181" t="s">
        <v>170</v>
      </c>
      <c r="L45" s="181" t="s">
        <v>170</v>
      </c>
      <c r="M45" s="181" t="s">
        <v>170</v>
      </c>
      <c r="N45" s="181" t="s">
        <v>170</v>
      </c>
      <c r="O45" s="181" t="s">
        <v>170</v>
      </c>
      <c r="P45" s="259"/>
    </row>
    <row r="46" spans="1:16">
      <c r="A46" s="251"/>
      <c r="B46" s="251"/>
      <c r="C46" s="251"/>
      <c r="D46" s="254"/>
      <c r="E46" s="251"/>
      <c r="F46" s="251"/>
      <c r="G46" s="179" t="s">
        <v>200</v>
      </c>
      <c r="H46" s="183">
        <v>32</v>
      </c>
      <c r="I46" s="251"/>
      <c r="J46" s="251"/>
      <c r="K46" s="181" t="s">
        <v>170</v>
      </c>
      <c r="L46" s="181" t="s">
        <v>170</v>
      </c>
      <c r="M46" s="181" t="s">
        <v>170</v>
      </c>
      <c r="N46" s="181" t="s">
        <v>170</v>
      </c>
      <c r="O46" s="181" t="s">
        <v>170</v>
      </c>
      <c r="P46" s="260"/>
    </row>
  </sheetData>
  <mergeCells count="54">
    <mergeCell ref="G2:I2"/>
    <mergeCell ref="J2:M2"/>
    <mergeCell ref="N2:N16"/>
    <mergeCell ref="O2:O16"/>
    <mergeCell ref="P2:P16"/>
    <mergeCell ref="G3:I3"/>
    <mergeCell ref="J3:M3"/>
    <mergeCell ref="G4:G16"/>
    <mergeCell ref="H4:H16"/>
    <mergeCell ref="I4:I16"/>
    <mergeCell ref="J4:J16"/>
    <mergeCell ref="K4:K16"/>
    <mergeCell ref="L4:L16"/>
    <mergeCell ref="M4:M16"/>
    <mergeCell ref="A18:A27"/>
    <mergeCell ref="B18:B27"/>
    <mergeCell ref="C18:C27"/>
    <mergeCell ref="D18:D27"/>
    <mergeCell ref="E18:E23"/>
    <mergeCell ref="F18:F27"/>
    <mergeCell ref="A2:A16"/>
    <mergeCell ref="B2:B16"/>
    <mergeCell ref="C2:C16"/>
    <mergeCell ref="D2:D16"/>
    <mergeCell ref="E2:E16"/>
    <mergeCell ref="F2:F16"/>
    <mergeCell ref="I18:I27"/>
    <mergeCell ref="J18:J27"/>
    <mergeCell ref="P18:P46"/>
    <mergeCell ref="E24:E25"/>
    <mergeCell ref="A28:A38"/>
    <mergeCell ref="B28:B38"/>
    <mergeCell ref="C28:C38"/>
    <mergeCell ref="D28:D38"/>
    <mergeCell ref="E28:E37"/>
    <mergeCell ref="F28:F37"/>
    <mergeCell ref="I28:I38"/>
    <mergeCell ref="J28:J38"/>
    <mergeCell ref="A39:A43"/>
    <mergeCell ref="B39:B43"/>
    <mergeCell ref="C39:C43"/>
    <mergeCell ref="D39:D43"/>
    <mergeCell ref="E39:E42"/>
    <mergeCell ref="F39:F43"/>
    <mergeCell ref="I39:I43"/>
    <mergeCell ref="J39:J43"/>
    <mergeCell ref="I44:I46"/>
    <mergeCell ref="J44:J46"/>
    <mergeCell ref="A44:A46"/>
    <mergeCell ref="B44:B46"/>
    <mergeCell ref="C44:C46"/>
    <mergeCell ref="D44:D46"/>
    <mergeCell ref="E44:E46"/>
    <mergeCell ref="F44:F4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1_БСК</vt:lpstr>
      <vt:lpstr>Приложение 5_АЧР</vt:lpstr>
      <vt:lpstr>Приложение 7 </vt:lpstr>
      <vt:lpstr>Приложение 11_АТАБ</vt:lpstr>
      <vt:lpstr>'Приложение 1_БСК'!Заголовки_для_печати</vt:lpstr>
      <vt:lpstr>'Приложение 1_БСК'!Область_печати</vt:lpstr>
      <vt:lpstr>'Приложение 5_АЧР'!Область_печати</vt:lpstr>
      <vt:lpstr>'Приложение 7 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Осипенкова Ирина Владимировна</dc:creator>
  <cp:lastModifiedBy>Липовская Татьяна Владимировна</cp:lastModifiedBy>
  <dcterms:created xsi:type="dcterms:W3CDTF">2018-05-31T03:07:26Z</dcterms:created>
  <dcterms:modified xsi:type="dcterms:W3CDTF">2021-12-20T04:30:44Z</dcterms:modified>
</cp:coreProperties>
</file>