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.gesnv.ru\SHARE\Общие папки ПЭС\СУРЭМ\ШЕФ СУРЭМ\ОТЧЕТЫ\СУТОЧНЫЕ\Летние\Суточные июнь-2022\"/>
    </mc:Choice>
  </mc:AlternateContent>
  <bookViews>
    <workbookView xWindow="0" yWindow="0" windowWidth="28800" windowHeight="12300"/>
  </bookViews>
  <sheets>
    <sheet name="Приложение 7" sheetId="1" r:id="rId1"/>
  </sheets>
  <definedNames>
    <definedName name="_xlnm.Print_Area" localSheetId="0">'Приложение 7'!$A$1:$AC$45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G42" i="1"/>
  <c r="D42" i="1"/>
  <c r="D48" i="1"/>
  <c r="AC3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AD38" i="1"/>
  <c r="AC38" i="1"/>
  <c r="AB38" i="1"/>
  <c r="AD36" i="1"/>
  <c r="AC36" i="1"/>
  <c r="AB36" i="1"/>
  <c r="AD34" i="1"/>
  <c r="AC34" i="1"/>
  <c r="AB34" i="1"/>
  <c r="AD32" i="1"/>
  <c r="AC32" i="1"/>
  <c r="AB32" i="1"/>
  <c r="AD30" i="1"/>
  <c r="AB30" i="1"/>
  <c r="AD28" i="1"/>
  <c r="AC28" i="1"/>
  <c r="AB28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D22" i="1"/>
  <c r="AC22" i="1"/>
  <c r="AB22" i="1"/>
  <c r="AD20" i="1"/>
  <c r="AC20" i="1"/>
  <c r="AB20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AD14" i="1"/>
  <c r="AC14" i="1"/>
  <c r="AB14" i="1"/>
  <c r="AD12" i="1"/>
  <c r="AC12" i="1"/>
  <c r="AB12" i="1"/>
  <c r="E42" i="1" l="1"/>
  <c r="E48" i="1" s="1"/>
  <c r="AA42" i="1"/>
  <c r="AA48" i="1" s="1"/>
  <c r="R42" i="1"/>
  <c r="R48" i="1" s="1"/>
  <c r="Q42" i="1"/>
  <c r="Q48" i="1" s="1"/>
  <c r="AD40" i="1"/>
  <c r="P42" i="1"/>
  <c r="P48" i="1" s="1"/>
  <c r="H42" i="1"/>
  <c r="H48" i="1" s="1"/>
  <c r="F42" i="1"/>
  <c r="F48" i="1" s="1"/>
  <c r="AC40" i="1"/>
  <c r="Z42" i="1"/>
  <c r="Z48" i="1" s="1"/>
  <c r="Y42" i="1"/>
  <c r="Y48" i="1" s="1"/>
  <c r="X42" i="1"/>
  <c r="X48" i="1" s="1"/>
  <c r="W42" i="1"/>
  <c r="W48" i="1" s="1"/>
  <c r="V42" i="1"/>
  <c r="V48" i="1" s="1"/>
  <c r="U42" i="1"/>
  <c r="U48" i="1" s="1"/>
  <c r="T42" i="1"/>
  <c r="T48" i="1" s="1"/>
  <c r="AD24" i="1"/>
  <c r="S42" i="1"/>
  <c r="S48" i="1" s="1"/>
  <c r="O42" i="1"/>
  <c r="O48" i="1" s="1"/>
  <c r="N42" i="1"/>
  <c r="N48" i="1" s="1"/>
  <c r="M42" i="1"/>
  <c r="M48" i="1" s="1"/>
  <c r="L42" i="1"/>
  <c r="L48" i="1" s="1"/>
  <c r="K42" i="1"/>
  <c r="K48" i="1" s="1"/>
  <c r="I42" i="1"/>
  <c r="I48" i="1" s="1"/>
  <c r="AC24" i="1"/>
  <c r="AD16" i="1"/>
  <c r="AB24" i="1"/>
  <c r="J42" i="1"/>
  <c r="AB16" i="1"/>
  <c r="AC16" i="1"/>
  <c r="AB40" i="1"/>
  <c r="AC42" i="1" l="1"/>
  <c r="AD42" i="1"/>
  <c r="J48" i="1"/>
  <c r="AB42" i="1"/>
</calcChain>
</file>

<file path=xl/sharedStrings.xml><?xml version="1.0" encoding="utf-8"?>
<sst xmlns="http://schemas.openxmlformats.org/spreadsheetml/2006/main" count="72" uniqueCount="68">
  <si>
    <t>Пример заполнения</t>
  </si>
  <si>
    <t xml:space="preserve">с 00-00 до 24-00 </t>
  </si>
  <si>
    <t>Московское время</t>
  </si>
  <si>
    <t>№ п/п</t>
  </si>
  <si>
    <t>Наименование ПС</t>
  </si>
  <si>
    <t>наименование присоединения</t>
  </si>
  <si>
    <t>Почасовой замер мощности (МВт)</t>
  </si>
  <si>
    <t>Wсут (тыс. кВт.ч)</t>
  </si>
  <si>
    <t>К сут</t>
  </si>
  <si>
    <t>0 - 1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</si>
  <si>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</si>
  <si>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</si>
  <si>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</si>
  <si>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</si>
  <si>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</si>
  <si>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</si>
  <si>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</si>
  <si>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</si>
  <si>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</si>
  <si>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</si>
  <si>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</si>
  <si>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</si>
  <si>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</si>
  <si>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</si>
  <si>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</si>
  <si>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</si>
  <si>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</si>
  <si>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</si>
  <si>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</si>
  <si>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</si>
  <si>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</si>
  <si>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</si>
  <si>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</si>
  <si>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1.1</t>
  </si>
  <si>
    <t>1.2</t>
  </si>
  <si>
    <t>ПС-ЛПХ</t>
  </si>
  <si>
    <t>2.</t>
  </si>
  <si>
    <t xml:space="preserve">ПС ЛПХ яч.3 </t>
  </si>
  <si>
    <t>В-10 Водозобор-1</t>
  </si>
  <si>
    <t xml:space="preserve">ПС ЛПХ яч.8 </t>
  </si>
  <si>
    <t>В-10 Водозобор-2</t>
  </si>
  <si>
    <t>2.1.1.</t>
  </si>
  <si>
    <t>Всего по ПС-ЛПХ</t>
  </si>
  <si>
    <t>2.1.2.</t>
  </si>
  <si>
    <t xml:space="preserve"> ПС-Лиственная</t>
  </si>
  <si>
    <t>ПС Лиственная яч.6</t>
  </si>
  <si>
    <t xml:space="preserve"> В-10 Поселок-2</t>
  </si>
  <si>
    <t>2.2.1.</t>
  </si>
  <si>
    <t xml:space="preserve">ПС Лиственная яч.7 </t>
  </si>
  <si>
    <t>В-10 Поселок-1</t>
  </si>
  <si>
    <t>2.2.2.</t>
  </si>
  <si>
    <t>Всего по ПС-Лиственной</t>
  </si>
  <si>
    <t>2.3.1.</t>
  </si>
  <si>
    <t>ПС-Пойковская</t>
  </si>
  <si>
    <t xml:space="preserve"> 110/35/6 Пойковская</t>
  </si>
  <si>
    <t>ВЛ-35кВ Поселковая-1 яч.5</t>
  </si>
  <si>
    <t>ВЛ-35кВ Поселковая-2 яч.2</t>
  </si>
  <si>
    <t xml:space="preserve"> ЗРУ-6 Пойковская</t>
  </si>
  <si>
    <t>В-6кВ 1Т</t>
  </si>
  <si>
    <t>В-6кВ 2Т</t>
  </si>
  <si>
    <t>1ТСН</t>
  </si>
  <si>
    <t>2ТСН</t>
  </si>
  <si>
    <t>Всего по ПС-Пойковская</t>
  </si>
  <si>
    <t>Всего по всем ПС</t>
  </si>
  <si>
    <t>Исполнитель:</t>
  </si>
  <si>
    <t xml:space="preserve">Начальник СУРЭМ Липовская Татьяна Владимировна </t>
  </si>
  <si>
    <t>т.8-3463-316223</t>
  </si>
  <si>
    <t>Ведомость контрольного замера 17.06.2022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</si>
</sst>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0_р_._-;\-* #,##0.000_р_._-;_-* &quot;-&quot;??_р_._-;_-@_-"/>
    <numFmt numFmtId="165" formatCode="_-* #,##0.00_р_._-;\-* #,##0.00_р_._-;_-* &quot;-&quot;??_р_._-;_-@_-"/>
    <numFmt numFmtId="166" formatCode="_-* #,##0.000000_р_._-;\-* #,##0.000000_р_._-;_-* &quot;-&quot;??_р_._-;_-@_-"/>
    <numFmt numFmtId="167" formatCode="0.0"/>
    <numFmt numFmtId="168" formatCode="0.000"/>
    <numFmt numFmtId="169" formatCode="0.000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6"/>
      <name val="Arial Cyr"/>
      <charset val="204"/>
    </font>
    <font>
      <b/>
      <sz val="12"/>
      <name val="Arial"/>
      <family val="2"/>
      <charset val="204"/>
    </font>
    <font>
      <b/>
      <sz val="18"/>
      <name val="Arial Cyr"/>
      <charset val="204"/>
    </font>
    <font>
      <b/>
      <sz val="11"/>
      <name val="Arial Cyr"/>
      <charset val="204"/>
    </font>
    <font>
      <b/>
      <sz val="12"/>
      <color rgb="FFFF0000"/>
      <name val="Arial"/>
      <family val="2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10"/>
      <color indexed="12"/>
      <name val="Arial Cyr"/>
      <charset val="204"/>
    </font>
    <font>
      <sz val="10"/>
      <color indexed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107">
    <xf numFmtId="0" fontId="0" fillId="0" borderId="0" xfId="0"/>
    <xf numFmtId="2" fontId="2" fillId="0" borderId="0" xfId="0" applyNumberFormat="1" applyFont="1" applyFill="1" applyAlignment="1">
      <alignment horizontal="left"/>
    </xf>
    <xf numFmtId="2" fontId="3" fillId="0" borderId="0" xfId="0" applyNumberFormat="1" applyFont="1"/>
    <xf numFmtId="2" fontId="2" fillId="0" borderId="0" xfId="0" applyNumberFormat="1" applyFont="1" applyAlignment="1">
      <alignment horizontal="center" vertical="center" wrapText="1"/>
    </xf>
    <xf numFmtId="2" fontId="4" fillId="0" borderId="0" xfId="0" applyNumberFormat="1" applyFont="1" applyBorder="1" applyAlignment="1">
      <alignment vertical="center" wrapText="1"/>
    </xf>
    <xf numFmtId="0" fontId="0" fillId="0" borderId="0" xfId="0" applyBorder="1"/>
    <xf numFmtId="0" fontId="5" fillId="0" borderId="0" xfId="0" applyFont="1" applyBorder="1"/>
    <xf numFmtId="2" fontId="6" fillId="0" borderId="0" xfId="0" applyNumberFormat="1" applyFont="1"/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/>
    </xf>
    <xf numFmtId="0" fontId="9" fillId="3" borderId="12" xfId="0" applyFont="1" applyFill="1" applyBorder="1"/>
    <xf numFmtId="0" fontId="9" fillId="0" borderId="13" xfId="0" applyFont="1" applyFill="1" applyBorder="1" applyAlignment="1"/>
    <xf numFmtId="164" fontId="8" fillId="3" borderId="13" xfId="0" applyNumberFormat="1" applyFont="1" applyFill="1" applyBorder="1" applyAlignment="1">
      <alignment horizontal="center"/>
    </xf>
    <xf numFmtId="164" fontId="8" fillId="0" borderId="13" xfId="0" applyNumberFormat="1" applyFont="1" applyFill="1" applyBorder="1" applyAlignment="1">
      <alignment horizontal="center"/>
    </xf>
    <xf numFmtId="164" fontId="8" fillId="4" borderId="13" xfId="0" applyNumberFormat="1" applyFont="1" applyFill="1" applyBorder="1" applyAlignment="1">
      <alignment horizontal="center"/>
    </xf>
    <xf numFmtId="164" fontId="8" fillId="4" borderId="13" xfId="1" applyNumberFormat="1" applyFont="1" applyFill="1" applyBorder="1" applyAlignment="1">
      <alignment horizontal="center"/>
    </xf>
    <xf numFmtId="164" fontId="8" fillId="4" borderId="13" xfId="0" applyNumberFormat="1" applyFont="1" applyFill="1" applyBorder="1"/>
    <xf numFmtId="164" fontId="8" fillId="3" borderId="13" xfId="0" applyNumberFormat="1" applyFont="1" applyFill="1" applyBorder="1"/>
    <xf numFmtId="164" fontId="8" fillId="3" borderId="14" xfId="0" applyNumberFormat="1" applyFont="1" applyFill="1" applyBorder="1"/>
    <xf numFmtId="4" fontId="8" fillId="0" borderId="1" xfId="2" applyNumberFormat="1" applyFont="1" applyBorder="1" applyAlignment="1">
      <alignment horizontal="center"/>
    </xf>
    <xf numFmtId="2" fontId="8" fillId="3" borderId="4" xfId="0" applyNumberFormat="1" applyFont="1" applyFill="1" applyBorder="1"/>
    <xf numFmtId="0" fontId="8" fillId="0" borderId="0" xfId="0" applyFont="1"/>
    <xf numFmtId="0" fontId="10" fillId="5" borderId="11" xfId="0" applyFont="1" applyFill="1" applyBorder="1"/>
    <xf numFmtId="0" fontId="10" fillId="0" borderId="15" xfId="0" applyFont="1" applyFill="1" applyBorder="1" applyAlignment="1"/>
    <xf numFmtId="164" fontId="8" fillId="0" borderId="15" xfId="0" applyNumberFormat="1" applyFont="1" applyBorder="1" applyAlignment="1">
      <alignment horizontal="center" vertical="center"/>
    </xf>
    <xf numFmtId="164" fontId="8" fillId="0" borderId="15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164" fontId="8" fillId="4" borderId="15" xfId="1" applyNumberFormat="1" applyFont="1" applyFill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164" fontId="8" fillId="0" borderId="17" xfId="2" applyNumberFormat="1" applyFont="1" applyBorder="1" applyAlignment="1">
      <alignment horizontal="center" vertical="center"/>
    </xf>
    <xf numFmtId="164" fontId="8" fillId="3" borderId="18" xfId="0" applyNumberFormat="1" applyFont="1" applyFill="1" applyBorder="1" applyAlignment="1">
      <alignment horizontal="center" vertical="center"/>
    </xf>
    <xf numFmtId="0" fontId="10" fillId="0" borderId="11" xfId="0" applyFont="1" applyFill="1" applyBorder="1"/>
    <xf numFmtId="164" fontId="8" fillId="0" borderId="13" xfId="0" applyNumberFormat="1" applyFont="1" applyBorder="1" applyAlignment="1">
      <alignment horizontal="center" vertical="center"/>
    </xf>
    <xf numFmtId="164" fontId="8" fillId="0" borderId="13" xfId="0" applyNumberFormat="1" applyFont="1" applyFill="1" applyBorder="1" applyAlignment="1">
      <alignment horizontal="center" vertical="center"/>
    </xf>
    <xf numFmtId="164" fontId="8" fillId="4" borderId="13" xfId="0" applyNumberFormat="1" applyFont="1" applyFill="1" applyBorder="1" applyAlignment="1">
      <alignment horizontal="center" vertical="center"/>
    </xf>
    <xf numFmtId="164" fontId="8" fillId="4" borderId="13" xfId="1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/>
    </xf>
    <xf numFmtId="0" fontId="8" fillId="0" borderId="11" xfId="0" applyFont="1" applyFill="1" applyBorder="1"/>
    <xf numFmtId="0" fontId="8" fillId="0" borderId="15" xfId="0" applyFont="1" applyFill="1" applyBorder="1" applyAlignment="1"/>
    <xf numFmtId="164" fontId="10" fillId="0" borderId="13" xfId="0" applyNumberFormat="1" applyFont="1" applyBorder="1" applyAlignment="1">
      <alignment horizontal="center" vertical="center"/>
    </xf>
    <xf numFmtId="164" fontId="10" fillId="0" borderId="13" xfId="0" applyNumberFormat="1" applyFont="1" applyFill="1" applyBorder="1" applyAlignment="1">
      <alignment horizontal="center" vertical="center"/>
    </xf>
    <xf numFmtId="164" fontId="10" fillId="4" borderId="13" xfId="0" applyNumberFormat="1" applyFont="1" applyFill="1" applyBorder="1" applyAlignment="1">
      <alignment horizontal="center" vertical="center"/>
    </xf>
    <xf numFmtId="164" fontId="10" fillId="0" borderId="15" xfId="3" applyNumberFormat="1" applyFont="1" applyFill="1" applyBorder="1" applyAlignment="1">
      <alignment horizontal="center" vertical="center"/>
    </xf>
    <xf numFmtId="164" fontId="10" fillId="0" borderId="17" xfId="2" applyNumberFormat="1" applyFont="1" applyFill="1" applyBorder="1" applyAlignment="1">
      <alignment horizontal="center" vertical="center"/>
    </xf>
    <xf numFmtId="164" fontId="10" fillId="0" borderId="18" xfId="3" applyNumberFormat="1" applyFont="1" applyFill="1" applyBorder="1" applyAlignment="1">
      <alignment horizontal="center" vertical="center"/>
    </xf>
    <xf numFmtId="164" fontId="8" fillId="3" borderId="0" xfId="0" applyNumberFormat="1" applyFont="1" applyFill="1"/>
    <xf numFmtId="0" fontId="8" fillId="3" borderId="0" xfId="0" applyFont="1" applyFill="1"/>
    <xf numFmtId="0" fontId="12" fillId="0" borderId="11" xfId="0" applyFont="1" applyFill="1" applyBorder="1"/>
    <xf numFmtId="0" fontId="12" fillId="0" borderId="15" xfId="0" applyFont="1" applyFill="1" applyBorder="1" applyAlignment="1"/>
    <xf numFmtId="164" fontId="13" fillId="0" borderId="13" xfId="0" applyNumberFormat="1" applyFont="1" applyBorder="1" applyAlignment="1">
      <alignment horizontal="center" vertical="center"/>
    </xf>
    <xf numFmtId="164" fontId="13" fillId="0" borderId="13" xfId="0" applyNumberFormat="1" applyFont="1" applyFill="1" applyBorder="1" applyAlignment="1">
      <alignment horizontal="center" vertical="center"/>
    </xf>
    <xf numFmtId="164" fontId="13" fillId="4" borderId="13" xfId="0" applyNumberFormat="1" applyFont="1" applyFill="1" applyBorder="1" applyAlignment="1">
      <alignment horizontal="center" vertical="center"/>
    </xf>
    <xf numFmtId="164" fontId="13" fillId="0" borderId="15" xfId="3" applyNumberFormat="1" applyFont="1" applyFill="1" applyBorder="1" applyAlignment="1">
      <alignment horizontal="center" vertical="center"/>
    </xf>
    <xf numFmtId="164" fontId="13" fillId="0" borderId="17" xfId="2" applyNumberFormat="1" applyFont="1" applyFill="1" applyBorder="1" applyAlignment="1">
      <alignment horizontal="center" vertical="center"/>
    </xf>
    <xf numFmtId="164" fontId="13" fillId="0" borderId="18" xfId="3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164" fontId="8" fillId="0" borderId="0" xfId="0" applyNumberFormat="1" applyFont="1"/>
    <xf numFmtId="0" fontId="13" fillId="0" borderId="11" xfId="0" applyFont="1" applyFill="1" applyBorder="1"/>
    <xf numFmtId="0" fontId="13" fillId="0" borderId="15" xfId="0" applyFont="1" applyFill="1" applyBorder="1" applyAlignment="1"/>
    <xf numFmtId="14" fontId="8" fillId="0" borderId="11" xfId="0" applyNumberFormat="1" applyFont="1" applyBorder="1" applyAlignment="1">
      <alignment horizontal="center"/>
    </xf>
    <xf numFmtId="0" fontId="8" fillId="6" borderId="11" xfId="0" applyFont="1" applyFill="1" applyBorder="1"/>
    <xf numFmtId="0" fontId="8" fillId="6" borderId="15" xfId="0" applyFont="1" applyFill="1" applyBorder="1" applyAlignment="1"/>
    <xf numFmtId="164" fontId="10" fillId="6" borderId="13" xfId="0" applyNumberFormat="1" applyFont="1" applyFill="1" applyBorder="1" applyAlignment="1">
      <alignment horizontal="center" vertical="center"/>
    </xf>
    <xf numFmtId="164" fontId="10" fillId="6" borderId="15" xfId="3" applyNumberFormat="1" applyFont="1" applyFill="1" applyBorder="1" applyAlignment="1">
      <alignment horizontal="center" vertical="center"/>
    </xf>
    <xf numFmtId="164" fontId="10" fillId="6" borderId="17" xfId="2" applyNumberFormat="1" applyFont="1" applyFill="1" applyBorder="1" applyAlignment="1">
      <alignment horizontal="center" vertical="center"/>
    </xf>
    <xf numFmtId="164" fontId="10" fillId="6" borderId="18" xfId="3" applyNumberFormat="1" applyFont="1" applyFill="1" applyBorder="1" applyAlignment="1">
      <alignment horizontal="center" vertical="center"/>
    </xf>
    <xf numFmtId="164" fontId="13" fillId="3" borderId="13" xfId="0" applyNumberFormat="1" applyFont="1" applyFill="1" applyBorder="1" applyAlignment="1">
      <alignment horizontal="center" vertical="center"/>
    </xf>
    <xf numFmtId="164" fontId="10" fillId="3" borderId="13" xfId="0" applyNumberFormat="1" applyFont="1" applyFill="1" applyBorder="1" applyAlignment="1">
      <alignment horizontal="center" vertical="center"/>
    </xf>
    <xf numFmtId="164" fontId="10" fillId="6" borderId="1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8" fillId="0" borderId="17" xfId="0" applyFont="1" applyFill="1" applyBorder="1"/>
    <xf numFmtId="0" fontId="10" fillId="5" borderId="17" xfId="0" applyFont="1" applyFill="1" applyBorder="1"/>
    <xf numFmtId="164" fontId="8" fillId="6" borderId="15" xfId="0" applyNumberFormat="1" applyFont="1" applyFill="1" applyBorder="1" applyAlignment="1">
      <alignment horizontal="center" vertical="center"/>
    </xf>
    <xf numFmtId="164" fontId="8" fillId="6" borderId="15" xfId="1" applyNumberFormat="1" applyFont="1" applyFill="1" applyBorder="1" applyAlignment="1">
      <alignment horizontal="center" vertical="center"/>
    </xf>
    <xf numFmtId="164" fontId="8" fillId="6" borderId="16" xfId="0" applyNumberFormat="1" applyFont="1" applyFill="1" applyBorder="1" applyAlignment="1">
      <alignment horizontal="center" vertical="center"/>
    </xf>
    <xf numFmtId="164" fontId="8" fillId="6" borderId="17" xfId="2" applyNumberFormat="1" applyFont="1" applyFill="1" applyBorder="1" applyAlignment="1">
      <alignment horizontal="center" vertical="center"/>
    </xf>
    <xf numFmtId="164" fontId="8" fillId="6" borderId="18" xfId="0" applyNumberFormat="1" applyFont="1" applyFill="1" applyBorder="1" applyAlignment="1">
      <alignment horizontal="center" vertical="center"/>
    </xf>
    <xf numFmtId="0" fontId="8" fillId="7" borderId="6" xfId="0" applyFont="1" applyFill="1" applyBorder="1"/>
    <xf numFmtId="0" fontId="8" fillId="7" borderId="7" xfId="0" applyFont="1" applyFill="1" applyBorder="1" applyAlignment="1"/>
    <xf numFmtId="164" fontId="8" fillId="7" borderId="7" xfId="0" applyNumberFormat="1" applyFont="1" applyFill="1" applyBorder="1" applyAlignment="1">
      <alignment horizontal="center" vertical="center"/>
    </xf>
    <xf numFmtId="166" fontId="8" fillId="7" borderId="7" xfId="0" applyNumberFormat="1" applyFont="1" applyFill="1" applyBorder="1" applyAlignment="1">
      <alignment horizontal="center" vertical="center"/>
    </xf>
    <xf numFmtId="165" fontId="8" fillId="7" borderId="7" xfId="0" applyNumberFormat="1" applyFont="1" applyFill="1" applyBorder="1" applyAlignment="1">
      <alignment horizontal="center" vertical="center"/>
    </xf>
    <xf numFmtId="164" fontId="8" fillId="7" borderId="7" xfId="1" applyNumberFormat="1" applyFont="1" applyFill="1" applyBorder="1" applyAlignment="1">
      <alignment horizontal="center" vertical="center"/>
    </xf>
    <xf numFmtId="164" fontId="8" fillId="7" borderId="19" xfId="0" applyNumberFormat="1" applyFont="1" applyFill="1" applyBorder="1" applyAlignment="1">
      <alignment horizontal="center" vertical="center"/>
    </xf>
    <xf numFmtId="164" fontId="8" fillId="7" borderId="6" xfId="2" applyNumberFormat="1" applyFont="1" applyFill="1" applyBorder="1" applyAlignment="1">
      <alignment horizontal="center" vertical="center"/>
    </xf>
    <xf numFmtId="164" fontId="8" fillId="7" borderId="9" xfId="0" applyNumberFormat="1" applyFont="1" applyFill="1" applyBorder="1" applyAlignment="1">
      <alignment horizontal="center" vertical="center"/>
    </xf>
    <xf numFmtId="0" fontId="10" fillId="0" borderId="0" xfId="0" applyFont="1"/>
    <xf numFmtId="0" fontId="8" fillId="0" borderId="0" xfId="0" applyFont="1" applyBorder="1"/>
    <xf numFmtId="0" fontId="10" fillId="0" borderId="0" xfId="0" applyFont="1" applyFill="1" applyAlignment="1"/>
    <xf numFmtId="2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69" fontId="0" fillId="0" borderId="0" xfId="0" applyNumberFormat="1" applyAlignment="1">
      <alignment horizontal="center" vertical="center"/>
    </xf>
  </cellXfs>
  <cellStyles count="4">
    <cellStyle name="Обычный" xfId="0" builtinId="0"/>
    <cellStyle name="Обычный_Прил-2 тарифы АБОН " xfId="3"/>
    <cellStyle name="Процент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V48"/>
  <sheetViews>
    <sheetView tabSelected="1" view="pageBreakPreview" zoomScaleNormal="60" zoomScaleSheetLayoutView="100" workbookViewId="0">
      <selection activeCell="AA48" sqref="AA48"/>
    </sheetView>
  </sheetViews>
  <sheetFormatPr defaultRowHeight="12.75" x14ac:dyDescent="0.2"/>
  <cols>
    <col min="1" max="1" width="6.140625" customWidth="1"/>
    <col min="2" max="2" width="23.85546875" customWidth="1"/>
    <col min="3" max="3" width="25.7109375" customWidth="1"/>
    <col min="4" max="4" width="10.140625" customWidth="1"/>
    <col min="5" max="5" width="13" customWidth="1"/>
    <col min="6" max="27" width="10.140625" customWidth="1"/>
    <col min="28" max="28" width="13.5703125" customWidth="1"/>
    <col min="29" max="29" width="15.42578125" customWidth="1"/>
    <col min="30" max="30" width="12.28515625" customWidth="1"/>
  </cols>
  <sheetData>
    <row r="1" spans="1:48" ht="20.25" x14ac:dyDescent="0.3">
      <c r="B1" s="1" t="s">
        <v>0</v>
      </c>
      <c r="C1" s="1"/>
      <c r="AA1" s="2"/>
    </row>
    <row r="2" spans="1:48" ht="15.75" x14ac:dyDescent="0.25">
      <c r="AA2" s="2"/>
    </row>
    <row r="3" spans="1:48" ht="15.75" x14ac:dyDescent="0.25">
      <c r="AA3" s="2"/>
    </row>
    <row r="4" spans="1:48" ht="64.5" customHeight="1" x14ac:dyDescent="0.2">
      <c r="A4" s="3" t="s">
        <v>67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48" ht="12.7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48" ht="16.5" thickBot="1" x14ac:dyDescent="0.3">
      <c r="A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X6" s="6" t="s">
        <v>1</v>
      </c>
      <c r="Y6" s="5"/>
      <c r="Z6" s="5"/>
      <c r="AA6" s="7" t="s">
        <v>2</v>
      </c>
    </row>
    <row r="7" spans="1:48" ht="37.5" customHeight="1" x14ac:dyDescent="0.2">
      <c r="A7" s="8" t="s">
        <v>3</v>
      </c>
      <c r="B7" s="9" t="s">
        <v>4</v>
      </c>
      <c r="C7" s="10" t="s">
        <v>5</v>
      </c>
      <c r="D7" s="9" t="s">
        <v>6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11"/>
      <c r="AB7" s="12" t="s">
        <v>7</v>
      </c>
      <c r="AC7" s="11" t="s">
        <v>8</v>
      </c>
    </row>
    <row r="8" spans="1:48" ht="57.75" customHeight="1" thickBot="1" x14ac:dyDescent="0.25">
      <c r="A8" s="13"/>
      <c r="B8" s="14"/>
      <c r="C8" s="15"/>
      <c r="D8" s="16" t="s">
        <v>9</v>
      </c>
      <c r="E8" s="17" t="s">
        <v>10</v>
      </c>
      <c r="F8" s="17" t="s">
        <v>11</v>
      </c>
      <c r="G8" s="17" t="s">
        <v>12</v>
      </c>
      <c r="H8" s="17" t="s">
        <v>13</v>
      </c>
      <c r="I8" s="17" t="s">
        <v>14</v>
      </c>
      <c r="J8" s="17" t="s">
        <v>15</v>
      </c>
      <c r="K8" s="18" t="s">
        <v>16</v>
      </c>
      <c r="L8" s="18" t="s">
        <v>17</v>
      </c>
      <c r="M8" s="18" t="s">
        <v>18</v>
      </c>
      <c r="N8" s="18" t="s">
        <v>19</v>
      </c>
      <c r="O8" s="17" t="s">
        <v>20</v>
      </c>
      <c r="P8" s="17" t="s">
        <v>21</v>
      </c>
      <c r="Q8" s="17" t="s">
        <v>22</v>
      </c>
      <c r="R8" s="17" t="s">
        <v>23</v>
      </c>
      <c r="S8" s="18" t="s">
        <v>24</v>
      </c>
      <c r="T8" s="18" t="s">
        <v>25</v>
      </c>
      <c r="U8" s="18" t="s">
        <v>26</v>
      </c>
      <c r="V8" s="18" t="s">
        <v>27</v>
      </c>
      <c r="W8" s="18" t="s">
        <v>28</v>
      </c>
      <c r="X8" s="18" t="s">
        <v>29</v>
      </c>
      <c r="Y8" s="17" t="s">
        <v>30</v>
      </c>
      <c r="Z8" s="17" t="s">
        <v>31</v>
      </c>
      <c r="AA8" s="19" t="s">
        <v>32</v>
      </c>
      <c r="AB8" s="20"/>
      <c r="AC8" s="21"/>
    </row>
    <row r="9" spans="1:48" s="34" customFormat="1" ht="12" x14ac:dyDescent="0.2">
      <c r="A9" s="22" t="s">
        <v>33</v>
      </c>
      <c r="B9" s="23"/>
      <c r="C9" s="24"/>
      <c r="D9" s="25"/>
      <c r="E9" s="25"/>
      <c r="F9" s="25"/>
      <c r="G9" s="25"/>
      <c r="H9" s="26"/>
      <c r="I9" s="26"/>
      <c r="J9" s="27"/>
      <c r="K9" s="27"/>
      <c r="L9" s="27"/>
      <c r="M9" s="27"/>
      <c r="N9" s="28"/>
      <c r="O9" s="28"/>
      <c r="P9" s="28"/>
      <c r="Q9" s="28"/>
      <c r="R9" s="29"/>
      <c r="S9" s="29"/>
      <c r="T9" s="29"/>
      <c r="U9" s="29"/>
      <c r="V9" s="29"/>
      <c r="W9" s="29"/>
      <c r="X9" s="29"/>
      <c r="Y9" s="29"/>
      <c r="Z9" s="29"/>
      <c r="AA9" s="30"/>
      <c r="AB9" s="31"/>
      <c r="AC9" s="32"/>
      <c r="AD9" s="33"/>
    </row>
    <row r="10" spans="1:48" s="34" customFormat="1" x14ac:dyDescent="0.2">
      <c r="A10" s="22" t="s">
        <v>34</v>
      </c>
      <c r="B10" s="35" t="s">
        <v>35</v>
      </c>
      <c r="C10" s="36"/>
      <c r="D10" s="37"/>
      <c r="E10" s="37"/>
      <c r="F10" s="37"/>
      <c r="G10" s="37"/>
      <c r="H10" s="38"/>
      <c r="I10" s="38"/>
      <c r="J10" s="39"/>
      <c r="K10" s="39"/>
      <c r="L10" s="39"/>
      <c r="M10" s="39"/>
      <c r="N10" s="40"/>
      <c r="O10" s="40"/>
      <c r="P10" s="40"/>
      <c r="Q10" s="40"/>
      <c r="R10" s="39"/>
      <c r="S10" s="39"/>
      <c r="T10" s="39"/>
      <c r="U10" s="39"/>
      <c r="V10" s="39"/>
      <c r="W10" s="39"/>
      <c r="X10" s="39"/>
      <c r="Y10" s="39"/>
      <c r="Z10" s="39"/>
      <c r="AA10" s="37"/>
      <c r="AB10" s="41"/>
      <c r="AC10" s="42"/>
      <c r="AD10" s="43"/>
    </row>
    <row r="11" spans="1:48" s="34" customFormat="1" x14ac:dyDescent="0.2">
      <c r="A11" s="22"/>
      <c r="B11" s="44"/>
      <c r="C11" s="36"/>
      <c r="D11" s="45"/>
      <c r="E11" s="45"/>
      <c r="F11" s="45"/>
      <c r="G11" s="45"/>
      <c r="H11" s="46"/>
      <c r="I11" s="46"/>
      <c r="J11" s="47"/>
      <c r="K11" s="47"/>
      <c r="L11" s="47"/>
      <c r="M11" s="47"/>
      <c r="N11" s="48"/>
      <c r="O11" s="48"/>
      <c r="P11" s="48"/>
      <c r="Q11" s="48"/>
      <c r="R11" s="47"/>
      <c r="S11" s="47"/>
      <c r="T11" s="47"/>
      <c r="U11" s="47"/>
      <c r="V11" s="47"/>
      <c r="W11" s="47"/>
      <c r="X11" s="47"/>
      <c r="Y11" s="47"/>
      <c r="Z11" s="47"/>
      <c r="AA11" s="45"/>
      <c r="AB11" s="41"/>
      <c r="AC11" s="42"/>
      <c r="AD11" s="43"/>
    </row>
    <row r="12" spans="1:48" s="59" customFormat="1" x14ac:dyDescent="0.2">
      <c r="A12" s="49" t="s">
        <v>36</v>
      </c>
      <c r="B12" s="50" t="s">
        <v>37</v>
      </c>
      <c r="C12" s="51" t="s">
        <v>38</v>
      </c>
      <c r="D12" s="52">
        <v>342.6</v>
      </c>
      <c r="E12" s="52">
        <v>299.39999999999998</v>
      </c>
      <c r="F12" s="52">
        <v>302.39999999999998</v>
      </c>
      <c r="G12" s="52">
        <v>339.6</v>
      </c>
      <c r="H12" s="53">
        <v>432.6</v>
      </c>
      <c r="I12" s="53">
        <v>512.4</v>
      </c>
      <c r="J12" s="54">
        <v>495</v>
      </c>
      <c r="K12" s="54">
        <v>515.4</v>
      </c>
      <c r="L12" s="54">
        <v>505.8</v>
      </c>
      <c r="M12" s="54">
        <v>514.20000000000005</v>
      </c>
      <c r="N12" s="54">
        <v>513</v>
      </c>
      <c r="O12" s="54">
        <v>507</v>
      </c>
      <c r="P12" s="54">
        <v>489.6</v>
      </c>
      <c r="Q12" s="54">
        <v>492</v>
      </c>
      <c r="R12" s="54">
        <v>505.8</v>
      </c>
      <c r="S12" s="54">
        <v>515.4</v>
      </c>
      <c r="T12" s="54">
        <v>490.8</v>
      </c>
      <c r="U12" s="54">
        <v>497.4</v>
      </c>
      <c r="V12" s="54">
        <v>509.4</v>
      </c>
      <c r="W12" s="54">
        <v>514.79999999999995</v>
      </c>
      <c r="X12" s="54">
        <v>525.6</v>
      </c>
      <c r="Y12" s="54">
        <v>483.6</v>
      </c>
      <c r="Z12" s="54">
        <v>431.4</v>
      </c>
      <c r="AA12" s="52">
        <v>376.2</v>
      </c>
      <c r="AB12" s="55">
        <f>SUM(D12:AA12)</f>
        <v>11111.400000000001</v>
      </c>
      <c r="AC12" s="56">
        <f>AVERAGE(D12:AA12)/MAX(D12:AA12)</f>
        <v>0.8808504566210047</v>
      </c>
      <c r="AD12" s="57">
        <f>MAX(J12:Z12)</f>
        <v>525.6</v>
      </c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</row>
    <row r="13" spans="1:48" s="59" customFormat="1" x14ac:dyDescent="0.2">
      <c r="A13" s="49"/>
      <c r="B13" s="60"/>
      <c r="C13" s="61"/>
      <c r="D13" s="62"/>
      <c r="E13" s="62"/>
      <c r="F13" s="62"/>
      <c r="G13" s="62"/>
      <c r="H13" s="63"/>
      <c r="I13" s="63"/>
      <c r="J13" s="64"/>
      <c r="K13" s="54"/>
      <c r="L13" s="54"/>
      <c r="M13" s="54"/>
      <c r="N13" s="64"/>
      <c r="O13" s="64"/>
      <c r="P13" s="64"/>
      <c r="Q13" s="64"/>
      <c r="R13" s="54"/>
      <c r="S13" s="54"/>
      <c r="T13" s="54"/>
      <c r="U13" s="54"/>
      <c r="V13" s="54"/>
      <c r="W13" s="54"/>
      <c r="X13" s="64"/>
      <c r="Y13" s="64"/>
      <c r="Z13" s="64"/>
      <c r="AA13" s="62"/>
      <c r="AB13" s="65"/>
      <c r="AC13" s="66"/>
      <c r="AD13" s="67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</row>
    <row r="14" spans="1:48" s="34" customFormat="1" ht="15" customHeight="1" x14ac:dyDescent="0.2">
      <c r="A14" s="68">
        <v>2.1</v>
      </c>
      <c r="B14" s="50" t="s">
        <v>39</v>
      </c>
      <c r="C14" s="51" t="s">
        <v>40</v>
      </c>
      <c r="D14" s="52">
        <v>405.6</v>
      </c>
      <c r="E14" s="52">
        <v>374.4</v>
      </c>
      <c r="F14" s="52">
        <v>361.2</v>
      </c>
      <c r="G14" s="52">
        <v>398.4</v>
      </c>
      <c r="H14" s="53">
        <v>547.20000000000005</v>
      </c>
      <c r="I14" s="53">
        <v>504</v>
      </c>
      <c r="J14" s="54">
        <v>472.2</v>
      </c>
      <c r="K14" s="54">
        <v>462.6</v>
      </c>
      <c r="L14" s="54">
        <v>528</v>
      </c>
      <c r="M14" s="54">
        <v>495</v>
      </c>
      <c r="N14" s="54">
        <v>486</v>
      </c>
      <c r="O14" s="54">
        <v>456.6</v>
      </c>
      <c r="P14" s="54">
        <v>444.6</v>
      </c>
      <c r="Q14" s="54">
        <v>439.2</v>
      </c>
      <c r="R14" s="54">
        <v>460.8</v>
      </c>
      <c r="S14" s="54">
        <v>451.8</v>
      </c>
      <c r="T14" s="54">
        <v>517.79999999999995</v>
      </c>
      <c r="U14" s="54">
        <v>519.6</v>
      </c>
      <c r="V14" s="54">
        <v>510.6</v>
      </c>
      <c r="W14" s="54">
        <v>500.4</v>
      </c>
      <c r="X14" s="54">
        <v>493.2</v>
      </c>
      <c r="Y14" s="54">
        <v>426.6</v>
      </c>
      <c r="Z14" s="54">
        <v>391.8</v>
      </c>
      <c r="AA14" s="52">
        <v>349.2</v>
      </c>
      <c r="AB14" s="55">
        <f>SUM(D14:AA14)</f>
        <v>10996.800000000003</v>
      </c>
      <c r="AC14" s="56">
        <f>AVERAGE(D14:AA14)/MAX(D14:AA14)</f>
        <v>0.83735380116959079</v>
      </c>
      <c r="AD14" s="57">
        <f>MAX(J14:Z14)</f>
        <v>528</v>
      </c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</row>
    <row r="15" spans="1:48" s="34" customFormat="1" ht="15" customHeight="1" x14ac:dyDescent="0.2">
      <c r="A15" s="68"/>
      <c r="B15" s="70"/>
      <c r="C15" s="71"/>
      <c r="D15" s="62"/>
      <c r="E15" s="62"/>
      <c r="F15" s="62"/>
      <c r="G15" s="62"/>
      <c r="H15" s="63"/>
      <c r="I15" s="63"/>
      <c r="J15" s="64"/>
      <c r="K15" s="54"/>
      <c r="L15" s="54"/>
      <c r="M15" s="54"/>
      <c r="N15" s="64"/>
      <c r="O15" s="64"/>
      <c r="P15" s="64"/>
      <c r="Q15" s="64"/>
      <c r="R15" s="54"/>
      <c r="S15" s="54"/>
      <c r="T15" s="54"/>
      <c r="U15" s="54"/>
      <c r="V15" s="54"/>
      <c r="W15" s="54"/>
      <c r="X15" s="64"/>
      <c r="Y15" s="64"/>
      <c r="Z15" s="64"/>
      <c r="AA15" s="62"/>
      <c r="AB15" s="65"/>
      <c r="AC15" s="66"/>
      <c r="AD15" s="67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</row>
    <row r="16" spans="1:48" s="34" customFormat="1" x14ac:dyDescent="0.2">
      <c r="A16" s="72" t="s">
        <v>41</v>
      </c>
      <c r="B16" s="73" t="s">
        <v>42</v>
      </c>
      <c r="C16" s="74"/>
      <c r="D16" s="75">
        <f t="shared" ref="D16:AA16" si="0">D12+D14</f>
        <v>748.2</v>
      </c>
      <c r="E16" s="75">
        <f t="shared" si="0"/>
        <v>673.8</v>
      </c>
      <c r="F16" s="75">
        <f t="shared" si="0"/>
        <v>663.59999999999991</v>
      </c>
      <c r="G16" s="75">
        <f t="shared" si="0"/>
        <v>738</v>
      </c>
      <c r="H16" s="75">
        <f t="shared" si="0"/>
        <v>979.80000000000007</v>
      </c>
      <c r="I16" s="75">
        <f t="shared" si="0"/>
        <v>1016.4</v>
      </c>
      <c r="J16" s="75">
        <f t="shared" si="0"/>
        <v>967.2</v>
      </c>
      <c r="K16" s="75">
        <f t="shared" si="0"/>
        <v>978</v>
      </c>
      <c r="L16" s="75">
        <f t="shared" si="0"/>
        <v>1033.8</v>
      </c>
      <c r="M16" s="75">
        <f t="shared" si="0"/>
        <v>1009.2</v>
      </c>
      <c r="N16" s="75">
        <f t="shared" si="0"/>
        <v>999</v>
      </c>
      <c r="O16" s="75">
        <f t="shared" si="0"/>
        <v>963.6</v>
      </c>
      <c r="P16" s="75">
        <f t="shared" si="0"/>
        <v>934.2</v>
      </c>
      <c r="Q16" s="75">
        <f t="shared" si="0"/>
        <v>931.2</v>
      </c>
      <c r="R16" s="75">
        <f t="shared" si="0"/>
        <v>966.6</v>
      </c>
      <c r="S16" s="75">
        <f t="shared" si="0"/>
        <v>967.2</v>
      </c>
      <c r="T16" s="75">
        <f t="shared" si="0"/>
        <v>1008.5999999999999</v>
      </c>
      <c r="U16" s="75">
        <f t="shared" si="0"/>
        <v>1017</v>
      </c>
      <c r="V16" s="75">
        <f t="shared" si="0"/>
        <v>1020</v>
      </c>
      <c r="W16" s="75">
        <f t="shared" si="0"/>
        <v>1015.1999999999999</v>
      </c>
      <c r="X16" s="75">
        <f t="shared" si="0"/>
        <v>1018.8</v>
      </c>
      <c r="Y16" s="75">
        <f t="shared" si="0"/>
        <v>910.2</v>
      </c>
      <c r="Z16" s="75">
        <f t="shared" si="0"/>
        <v>823.2</v>
      </c>
      <c r="AA16" s="75">
        <f t="shared" si="0"/>
        <v>725.4</v>
      </c>
      <c r="AB16" s="76">
        <f>SUM(D16:AA16)</f>
        <v>22108.200000000004</v>
      </c>
      <c r="AC16" s="77">
        <f>AVERAGE(D16:AA16)/MAX(D16:AA16)</f>
        <v>0.89105726446121125</v>
      </c>
      <c r="AD16" s="78">
        <f>MAX(J16:Z16)</f>
        <v>1033.8</v>
      </c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</row>
    <row r="17" spans="1:48" s="34" customFormat="1" x14ac:dyDescent="0.2">
      <c r="A17" s="72"/>
      <c r="B17" s="70"/>
      <c r="C17" s="71"/>
      <c r="D17" s="79"/>
      <c r="E17" s="79"/>
      <c r="F17" s="79"/>
      <c r="G17" s="79"/>
      <c r="H17" s="63"/>
      <c r="I17" s="63"/>
      <c r="J17" s="64"/>
      <c r="K17" s="54"/>
      <c r="L17" s="54"/>
      <c r="M17" s="54"/>
      <c r="N17" s="64"/>
      <c r="O17" s="64"/>
      <c r="P17" s="64"/>
      <c r="Q17" s="64"/>
      <c r="R17" s="54"/>
      <c r="S17" s="54"/>
      <c r="T17" s="54"/>
      <c r="U17" s="54"/>
      <c r="V17" s="54"/>
      <c r="W17" s="54"/>
      <c r="X17" s="64"/>
      <c r="Y17" s="64"/>
      <c r="Z17" s="64"/>
      <c r="AA17" s="79"/>
      <c r="AB17" s="65"/>
      <c r="AC17" s="66"/>
      <c r="AD17" s="67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</row>
    <row r="18" spans="1:48" s="34" customFormat="1" x14ac:dyDescent="0.2">
      <c r="A18" s="72" t="s">
        <v>43</v>
      </c>
      <c r="B18" s="35" t="s">
        <v>44</v>
      </c>
      <c r="C18" s="51"/>
      <c r="D18" s="52"/>
      <c r="E18" s="52"/>
      <c r="F18" s="52"/>
      <c r="G18" s="52"/>
      <c r="H18" s="53"/>
      <c r="I18" s="53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80"/>
      <c r="AB18" s="55"/>
      <c r="AC18" s="56"/>
      <c r="AD18" s="57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</row>
    <row r="19" spans="1:48" s="34" customFormat="1" x14ac:dyDescent="0.2">
      <c r="A19" s="72"/>
      <c r="B19" s="44"/>
      <c r="C19" s="51"/>
      <c r="D19" s="52"/>
      <c r="E19" s="52"/>
      <c r="F19" s="52"/>
      <c r="G19" s="52"/>
      <c r="H19" s="53"/>
      <c r="I19" s="53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80"/>
      <c r="AB19" s="55"/>
      <c r="AC19" s="56"/>
      <c r="AD19" s="57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</row>
    <row r="20" spans="1:48" s="34" customFormat="1" x14ac:dyDescent="0.2">
      <c r="A20" s="22">
        <v>2.2000000000000002</v>
      </c>
      <c r="B20" s="44" t="s">
        <v>45</v>
      </c>
      <c r="C20" s="36" t="s">
        <v>46</v>
      </c>
      <c r="D20" s="52">
        <v>36.4</v>
      </c>
      <c r="E20" s="52">
        <v>37.200000000000003</v>
      </c>
      <c r="F20" s="52">
        <v>35.200000000000003</v>
      </c>
      <c r="G20" s="52">
        <v>36.799999999999997</v>
      </c>
      <c r="H20" s="53">
        <v>35.200000000000003</v>
      </c>
      <c r="I20" s="53">
        <v>39.200000000000003</v>
      </c>
      <c r="J20" s="54">
        <v>58.4</v>
      </c>
      <c r="K20" s="54">
        <v>64</v>
      </c>
      <c r="L20" s="54">
        <v>64</v>
      </c>
      <c r="M20" s="54">
        <v>68.400000000000006</v>
      </c>
      <c r="N20" s="54">
        <v>54.8</v>
      </c>
      <c r="O20" s="54">
        <v>51.2</v>
      </c>
      <c r="P20" s="54">
        <v>53.2</v>
      </c>
      <c r="Q20" s="54">
        <v>45.6</v>
      </c>
      <c r="R20" s="54">
        <v>46.8</v>
      </c>
      <c r="S20" s="54">
        <v>42</v>
      </c>
      <c r="T20" s="54">
        <v>37.6</v>
      </c>
      <c r="U20" s="54">
        <v>36.4</v>
      </c>
      <c r="V20" s="54">
        <v>37.200000000000003</v>
      </c>
      <c r="W20" s="54">
        <v>37.200000000000003</v>
      </c>
      <c r="X20" s="54">
        <v>42.8</v>
      </c>
      <c r="Y20" s="54">
        <v>36</v>
      </c>
      <c r="Z20" s="54">
        <v>38.4</v>
      </c>
      <c r="AA20" s="80">
        <v>44</v>
      </c>
      <c r="AB20" s="55">
        <f>SUM(D20:AA20)</f>
        <v>1078</v>
      </c>
      <c r="AC20" s="56">
        <f>AVERAGE(D20:AA20)/MAX(D20:AA20)</f>
        <v>0.65667641325536052</v>
      </c>
      <c r="AD20" s="57">
        <f>MAX(J20:Z20)</f>
        <v>68.400000000000006</v>
      </c>
    </row>
    <row r="21" spans="1:48" s="34" customFormat="1" x14ac:dyDescent="0.2">
      <c r="A21" s="22"/>
      <c r="B21" s="70"/>
      <c r="C21" s="71"/>
      <c r="D21" s="62"/>
      <c r="E21" s="62"/>
      <c r="F21" s="62"/>
      <c r="G21" s="62"/>
      <c r="H21" s="63"/>
      <c r="I21" s="63"/>
      <c r="J21" s="64"/>
      <c r="K21" s="54"/>
      <c r="L21" s="54"/>
      <c r="M21" s="54"/>
      <c r="N21" s="64"/>
      <c r="O21" s="64"/>
      <c r="P21" s="64"/>
      <c r="Q21" s="64"/>
      <c r="R21" s="54"/>
      <c r="S21" s="54"/>
      <c r="T21" s="54"/>
      <c r="U21" s="54"/>
      <c r="V21" s="54"/>
      <c r="W21" s="54"/>
      <c r="X21" s="64"/>
      <c r="Y21" s="64"/>
      <c r="Z21" s="64"/>
      <c r="AA21" s="79"/>
      <c r="AB21" s="65"/>
      <c r="AC21" s="66"/>
      <c r="AD21" s="67"/>
    </row>
    <row r="22" spans="1:48" s="34" customFormat="1" x14ac:dyDescent="0.2">
      <c r="A22" s="72" t="s">
        <v>47</v>
      </c>
      <c r="B22" s="44" t="s">
        <v>48</v>
      </c>
      <c r="C22" s="36" t="s">
        <v>49</v>
      </c>
      <c r="D22" s="52">
        <v>135</v>
      </c>
      <c r="E22" s="52">
        <v>131.4</v>
      </c>
      <c r="F22" s="52">
        <v>129.9</v>
      </c>
      <c r="G22" s="52">
        <v>149.4</v>
      </c>
      <c r="H22" s="53">
        <v>159</v>
      </c>
      <c r="I22" s="53">
        <v>157.19999999999999</v>
      </c>
      <c r="J22" s="54">
        <v>161.69999999999999</v>
      </c>
      <c r="K22" s="54">
        <v>186.3</v>
      </c>
      <c r="L22" s="54">
        <v>165.3</v>
      </c>
      <c r="M22" s="54">
        <v>165</v>
      </c>
      <c r="N22" s="54">
        <v>174.9</v>
      </c>
      <c r="O22" s="54">
        <v>154.80000000000001</v>
      </c>
      <c r="P22" s="54">
        <v>153.9</v>
      </c>
      <c r="Q22" s="54">
        <v>162</v>
      </c>
      <c r="R22" s="54">
        <v>142.5</v>
      </c>
      <c r="S22" s="54">
        <v>157.19999999999999</v>
      </c>
      <c r="T22" s="54">
        <v>151.19999999999999</v>
      </c>
      <c r="U22" s="54">
        <v>145.19999999999999</v>
      </c>
      <c r="V22" s="54">
        <v>145.5</v>
      </c>
      <c r="W22" s="54">
        <v>164.7</v>
      </c>
      <c r="X22" s="54">
        <v>153.6</v>
      </c>
      <c r="Y22" s="54">
        <v>145.19999999999999</v>
      </c>
      <c r="Z22" s="54">
        <v>124.2</v>
      </c>
      <c r="AA22" s="80">
        <v>115.8</v>
      </c>
      <c r="AB22" s="55">
        <f>SUM(D22:AA22)</f>
        <v>3630.8999999999992</v>
      </c>
      <c r="AC22" s="56">
        <f>AVERAGE(D22:AA22)/MAX(D22:AA22)</f>
        <v>0.81206387546967229</v>
      </c>
      <c r="AD22" s="57">
        <f>MAX(J22:Z22)</f>
        <v>186.3</v>
      </c>
    </row>
    <row r="23" spans="1:48" s="34" customFormat="1" x14ac:dyDescent="0.2">
      <c r="A23" s="72"/>
      <c r="B23" s="70"/>
      <c r="C23" s="71"/>
      <c r="D23" s="62"/>
      <c r="E23" s="62"/>
      <c r="F23" s="62"/>
      <c r="G23" s="62"/>
      <c r="H23" s="63"/>
      <c r="I23" s="63"/>
      <c r="J23" s="64"/>
      <c r="K23" s="54"/>
      <c r="L23" s="54"/>
      <c r="M23" s="54"/>
      <c r="N23" s="64"/>
      <c r="O23" s="64"/>
      <c r="P23" s="64"/>
      <c r="Q23" s="64"/>
      <c r="R23" s="54"/>
      <c r="S23" s="54"/>
      <c r="T23" s="54"/>
      <c r="U23" s="54"/>
      <c r="V23" s="54"/>
      <c r="W23" s="54"/>
      <c r="X23" s="64"/>
      <c r="Y23" s="64"/>
      <c r="Z23" s="64"/>
      <c r="AA23" s="79"/>
      <c r="AB23" s="65"/>
      <c r="AC23" s="66"/>
      <c r="AD23" s="67"/>
    </row>
    <row r="24" spans="1:48" s="34" customFormat="1" x14ac:dyDescent="0.2">
      <c r="A24" s="72" t="s">
        <v>50</v>
      </c>
      <c r="B24" s="73" t="s">
        <v>51</v>
      </c>
      <c r="C24" s="74"/>
      <c r="D24" s="81">
        <f t="shared" ref="D24:AA24" si="1">D20+D22</f>
        <v>171.4</v>
      </c>
      <c r="E24" s="81">
        <f t="shared" si="1"/>
        <v>168.60000000000002</v>
      </c>
      <c r="F24" s="81">
        <f t="shared" si="1"/>
        <v>165.10000000000002</v>
      </c>
      <c r="G24" s="81">
        <f t="shared" si="1"/>
        <v>186.2</v>
      </c>
      <c r="H24" s="81">
        <f t="shared" si="1"/>
        <v>194.2</v>
      </c>
      <c r="I24" s="81">
        <f t="shared" si="1"/>
        <v>196.39999999999998</v>
      </c>
      <c r="J24" s="81">
        <f t="shared" si="1"/>
        <v>220.1</v>
      </c>
      <c r="K24" s="81">
        <f t="shared" si="1"/>
        <v>250.3</v>
      </c>
      <c r="L24" s="81">
        <f t="shared" si="1"/>
        <v>229.3</v>
      </c>
      <c r="M24" s="81">
        <f t="shared" si="1"/>
        <v>233.4</v>
      </c>
      <c r="N24" s="81">
        <f t="shared" si="1"/>
        <v>229.7</v>
      </c>
      <c r="O24" s="81">
        <f t="shared" si="1"/>
        <v>206</v>
      </c>
      <c r="P24" s="81">
        <f t="shared" si="1"/>
        <v>207.10000000000002</v>
      </c>
      <c r="Q24" s="81">
        <f t="shared" si="1"/>
        <v>207.6</v>
      </c>
      <c r="R24" s="81">
        <f t="shared" si="1"/>
        <v>189.3</v>
      </c>
      <c r="S24" s="81">
        <f t="shared" si="1"/>
        <v>199.2</v>
      </c>
      <c r="T24" s="81">
        <f t="shared" si="1"/>
        <v>188.79999999999998</v>
      </c>
      <c r="U24" s="81">
        <f t="shared" si="1"/>
        <v>181.6</v>
      </c>
      <c r="V24" s="81">
        <f t="shared" si="1"/>
        <v>182.7</v>
      </c>
      <c r="W24" s="81">
        <f t="shared" si="1"/>
        <v>201.89999999999998</v>
      </c>
      <c r="X24" s="81">
        <f t="shared" si="1"/>
        <v>196.39999999999998</v>
      </c>
      <c r="Y24" s="81">
        <f t="shared" si="1"/>
        <v>181.2</v>
      </c>
      <c r="Z24" s="81">
        <f t="shared" si="1"/>
        <v>162.6</v>
      </c>
      <c r="AA24" s="81">
        <f t="shared" si="1"/>
        <v>159.80000000000001</v>
      </c>
      <c r="AB24" s="76">
        <f>SUM(D24:AA24)</f>
        <v>4708.8999999999996</v>
      </c>
      <c r="AC24" s="77">
        <f>AVERAGE(D24:AA24)/MAX(D24:AA24)</f>
        <v>0.78387601544812879</v>
      </c>
      <c r="AD24" s="78">
        <f>MAX(J24:Z24)</f>
        <v>250.3</v>
      </c>
      <c r="AE24" s="82"/>
    </row>
    <row r="25" spans="1:48" s="34" customFormat="1" ht="12" x14ac:dyDescent="0.2">
      <c r="A25" s="72" t="s">
        <v>52</v>
      </c>
      <c r="B25" s="83"/>
      <c r="C25" s="51"/>
      <c r="D25" s="37"/>
      <c r="E25" s="37"/>
      <c r="F25" s="37"/>
      <c r="G25" s="37"/>
      <c r="H25" s="38"/>
      <c r="I25" s="38"/>
      <c r="J25" s="39"/>
      <c r="K25" s="39"/>
      <c r="L25" s="39"/>
      <c r="M25" s="39"/>
      <c r="N25" s="40"/>
      <c r="O25" s="40"/>
      <c r="P25" s="40"/>
      <c r="Q25" s="40"/>
      <c r="R25" s="39"/>
      <c r="S25" s="39"/>
      <c r="T25" s="39"/>
      <c r="U25" s="39"/>
      <c r="V25" s="39"/>
      <c r="W25" s="39"/>
      <c r="X25" s="39"/>
      <c r="Y25" s="39"/>
      <c r="Z25" s="39"/>
      <c r="AA25" s="37"/>
      <c r="AB25" s="41"/>
      <c r="AC25" s="42"/>
      <c r="AD25" s="43"/>
    </row>
    <row r="26" spans="1:48" s="34" customFormat="1" x14ac:dyDescent="0.2">
      <c r="A26" s="72"/>
      <c r="B26" s="84" t="s">
        <v>53</v>
      </c>
      <c r="C26" s="51"/>
      <c r="D26" s="37"/>
      <c r="E26" s="37"/>
      <c r="F26" s="37"/>
      <c r="G26" s="37"/>
      <c r="H26" s="38"/>
      <c r="I26" s="38"/>
      <c r="J26" s="39"/>
      <c r="K26" s="39"/>
      <c r="L26" s="39"/>
      <c r="M26" s="39"/>
      <c r="N26" s="40"/>
      <c r="O26" s="40"/>
      <c r="P26" s="40"/>
      <c r="Q26" s="40"/>
      <c r="R26" s="39"/>
      <c r="S26" s="39"/>
      <c r="T26" s="39"/>
      <c r="U26" s="39"/>
      <c r="V26" s="39"/>
      <c r="W26" s="39"/>
      <c r="X26" s="39"/>
      <c r="Y26" s="39"/>
      <c r="Z26" s="39"/>
      <c r="AA26" s="37"/>
      <c r="AB26" s="41"/>
      <c r="AC26" s="42"/>
      <c r="AD26" s="43"/>
    </row>
    <row r="27" spans="1:48" s="34" customFormat="1" ht="12" x14ac:dyDescent="0.2">
      <c r="A27" s="72"/>
      <c r="B27" s="83"/>
      <c r="C27" s="51"/>
      <c r="D27" s="37"/>
      <c r="E27" s="37"/>
      <c r="F27" s="37"/>
      <c r="G27" s="37"/>
      <c r="H27" s="38"/>
      <c r="I27" s="38"/>
      <c r="J27" s="39"/>
      <c r="K27" s="39"/>
      <c r="L27" s="39"/>
      <c r="M27" s="39"/>
      <c r="N27" s="40"/>
      <c r="O27" s="40"/>
      <c r="P27" s="40"/>
      <c r="Q27" s="40"/>
      <c r="R27" s="39"/>
      <c r="S27" s="39"/>
      <c r="T27" s="39"/>
      <c r="U27" s="39"/>
      <c r="V27" s="39"/>
      <c r="W27" s="39"/>
      <c r="X27" s="39"/>
      <c r="Y27" s="39"/>
      <c r="Z27" s="39"/>
      <c r="AA27" s="37"/>
      <c r="AB27" s="41"/>
      <c r="AC27" s="42"/>
      <c r="AD27" s="43"/>
    </row>
    <row r="28" spans="1:48" s="34" customFormat="1" x14ac:dyDescent="0.2">
      <c r="A28" s="72"/>
      <c r="B28" s="83" t="s">
        <v>54</v>
      </c>
      <c r="C28" s="51" t="s">
        <v>55</v>
      </c>
      <c r="D28" s="52">
        <v>940.8</v>
      </c>
      <c r="E28" s="52">
        <v>886.2</v>
      </c>
      <c r="F28" s="52">
        <v>882</v>
      </c>
      <c r="G28" s="52">
        <v>999.6</v>
      </c>
      <c r="H28" s="53">
        <v>1104.5999999999999</v>
      </c>
      <c r="I28" s="53">
        <v>1180.2</v>
      </c>
      <c r="J28" s="54">
        <v>1339.8</v>
      </c>
      <c r="K28" s="54">
        <v>1482.6</v>
      </c>
      <c r="L28" s="54">
        <v>1465.8</v>
      </c>
      <c r="M28" s="54">
        <v>1453.2</v>
      </c>
      <c r="N28" s="54">
        <v>1474.2</v>
      </c>
      <c r="O28" s="54">
        <v>1444.8</v>
      </c>
      <c r="P28" s="54">
        <v>1407</v>
      </c>
      <c r="Q28" s="54">
        <v>1398.6</v>
      </c>
      <c r="R28" s="54">
        <v>1377.6</v>
      </c>
      <c r="S28" s="54">
        <v>1344</v>
      </c>
      <c r="T28" s="54">
        <v>1323</v>
      </c>
      <c r="U28" s="54">
        <v>1318.8</v>
      </c>
      <c r="V28" s="54">
        <v>1335.6</v>
      </c>
      <c r="W28" s="54">
        <v>1310.4000000000001</v>
      </c>
      <c r="X28" s="54">
        <v>1268.4000000000001</v>
      </c>
      <c r="Y28" s="54">
        <v>1171.8</v>
      </c>
      <c r="Z28" s="54">
        <v>1062.5999999999999</v>
      </c>
      <c r="AA28" s="80">
        <v>953.4</v>
      </c>
      <c r="AB28" s="41">
        <f>SUM(D28:AA28)</f>
        <v>29924.999999999996</v>
      </c>
      <c r="AC28" s="42">
        <f>AVERAGE(D28:AA28)/MAX(D28:AA28)</f>
        <v>0.84100566572237945</v>
      </c>
      <c r="AD28" s="43">
        <f>MAX(J28:Z28)</f>
        <v>1482.6</v>
      </c>
    </row>
    <row r="29" spans="1:48" s="34" customFormat="1" ht="12" x14ac:dyDescent="0.2">
      <c r="A29" s="72"/>
      <c r="B29" s="83"/>
      <c r="C29" s="51"/>
      <c r="D29" s="37"/>
      <c r="E29" s="37"/>
      <c r="F29" s="37"/>
      <c r="G29" s="37"/>
      <c r="H29" s="38"/>
      <c r="I29" s="38"/>
      <c r="J29" s="39"/>
      <c r="K29" s="39"/>
      <c r="L29" s="39"/>
      <c r="M29" s="39"/>
      <c r="N29" s="40"/>
      <c r="O29" s="40"/>
      <c r="P29" s="40"/>
      <c r="Q29" s="40"/>
      <c r="R29" s="39"/>
      <c r="S29" s="39"/>
      <c r="T29" s="39"/>
      <c r="U29" s="39"/>
      <c r="V29" s="39"/>
      <c r="W29" s="39"/>
      <c r="X29" s="39"/>
      <c r="Y29" s="39"/>
      <c r="Z29" s="39"/>
      <c r="AA29" s="37"/>
      <c r="AB29" s="41"/>
      <c r="AC29" s="42"/>
      <c r="AD29" s="43"/>
    </row>
    <row r="30" spans="1:48" s="34" customFormat="1" x14ac:dyDescent="0.2">
      <c r="A30" s="72"/>
      <c r="B30" s="83" t="s">
        <v>54</v>
      </c>
      <c r="C30" s="51" t="s">
        <v>56</v>
      </c>
      <c r="D30" s="52">
        <v>2205</v>
      </c>
      <c r="E30" s="52">
        <v>2112.6</v>
      </c>
      <c r="F30" s="52">
        <v>2087.4</v>
      </c>
      <c r="G30" s="52">
        <v>2192.4</v>
      </c>
      <c r="H30" s="53">
        <v>2452.8000000000002</v>
      </c>
      <c r="I30" s="53">
        <v>2595.6</v>
      </c>
      <c r="J30" s="54">
        <v>2763.6</v>
      </c>
      <c r="K30" s="54">
        <v>2893.8</v>
      </c>
      <c r="L30" s="54">
        <v>2969.4</v>
      </c>
      <c r="M30" s="54">
        <v>3036.6</v>
      </c>
      <c r="N30" s="54">
        <v>3049.2</v>
      </c>
      <c r="O30" s="54">
        <v>3019.8</v>
      </c>
      <c r="P30" s="54">
        <v>2927.4</v>
      </c>
      <c r="Q30" s="54">
        <v>2877</v>
      </c>
      <c r="R30" s="54">
        <v>2948.4</v>
      </c>
      <c r="S30" s="54">
        <v>3032.4</v>
      </c>
      <c r="T30" s="54">
        <v>3024</v>
      </c>
      <c r="U30" s="54">
        <v>2969.4</v>
      </c>
      <c r="V30" s="54">
        <v>2940</v>
      </c>
      <c r="W30" s="54">
        <v>2889.6</v>
      </c>
      <c r="X30" s="54">
        <v>2830.8</v>
      </c>
      <c r="Y30" s="54">
        <v>2721.6</v>
      </c>
      <c r="Z30" s="54">
        <v>2423.4</v>
      </c>
      <c r="AA30" s="80">
        <v>2200.8000000000002</v>
      </c>
      <c r="AB30" s="41">
        <f>SUM(D30:AA30)</f>
        <v>65163.000000000007</v>
      </c>
      <c r="AC30" s="42">
        <f>AVERAGE(D30:AA30)/MAX(D30:AA30)</f>
        <v>0.89043847566574863</v>
      </c>
      <c r="AD30" s="43">
        <f>MAX(J30:Z30)</f>
        <v>3049.2</v>
      </c>
    </row>
    <row r="31" spans="1:48" s="34" customFormat="1" ht="12" x14ac:dyDescent="0.2">
      <c r="A31" s="72"/>
      <c r="B31" s="83"/>
      <c r="C31" s="51"/>
      <c r="D31" s="37"/>
      <c r="E31" s="37"/>
      <c r="F31" s="37"/>
      <c r="G31" s="37"/>
      <c r="H31" s="38"/>
      <c r="I31" s="38"/>
      <c r="J31" s="39"/>
      <c r="K31" s="39"/>
      <c r="L31" s="39"/>
      <c r="M31" s="39"/>
      <c r="N31" s="40"/>
      <c r="O31" s="40"/>
      <c r="P31" s="40"/>
      <c r="Q31" s="40"/>
      <c r="R31" s="39"/>
      <c r="S31" s="39"/>
      <c r="T31" s="39"/>
      <c r="U31" s="39"/>
      <c r="V31" s="39"/>
      <c r="W31" s="39"/>
      <c r="X31" s="39"/>
      <c r="Y31" s="39"/>
      <c r="Z31" s="39"/>
      <c r="AA31" s="37"/>
      <c r="AB31" s="41"/>
      <c r="AC31" s="42"/>
      <c r="AD31" s="43"/>
    </row>
    <row r="32" spans="1:48" s="34" customFormat="1" x14ac:dyDescent="0.2">
      <c r="A32" s="72"/>
      <c r="B32" s="83" t="s">
        <v>57</v>
      </c>
      <c r="C32" s="51" t="s">
        <v>58</v>
      </c>
      <c r="D32" s="52">
        <v>304.32</v>
      </c>
      <c r="E32" s="52">
        <v>289.92</v>
      </c>
      <c r="F32" s="52">
        <v>269.76</v>
      </c>
      <c r="G32" s="52">
        <v>288</v>
      </c>
      <c r="H32" s="53">
        <v>303.36</v>
      </c>
      <c r="I32" s="53">
        <v>327.36</v>
      </c>
      <c r="J32" s="54">
        <v>353.28</v>
      </c>
      <c r="K32" s="54">
        <v>371.52</v>
      </c>
      <c r="L32" s="54">
        <v>374.4</v>
      </c>
      <c r="M32" s="54">
        <v>433.92</v>
      </c>
      <c r="N32" s="54">
        <v>344.64</v>
      </c>
      <c r="O32" s="54">
        <v>368.64</v>
      </c>
      <c r="P32" s="54">
        <v>369.6</v>
      </c>
      <c r="Q32" s="54">
        <v>342.72</v>
      </c>
      <c r="R32" s="54">
        <v>339.84</v>
      </c>
      <c r="S32" s="54">
        <v>330.24</v>
      </c>
      <c r="T32" s="54">
        <v>325.44</v>
      </c>
      <c r="U32" s="54">
        <v>336</v>
      </c>
      <c r="V32" s="54">
        <v>313.92</v>
      </c>
      <c r="W32" s="54">
        <v>317.76</v>
      </c>
      <c r="X32" s="54">
        <v>328.32</v>
      </c>
      <c r="Y32" s="54">
        <v>328.32</v>
      </c>
      <c r="Z32" s="54">
        <v>307.2</v>
      </c>
      <c r="AA32" s="80">
        <v>278.39999999999998</v>
      </c>
      <c r="AB32" s="41">
        <f>SUM(D32:AA32)</f>
        <v>7946.8799999999992</v>
      </c>
      <c r="AC32" s="42">
        <f>AVERAGE(D32:AA32)/MAX(D32:AA32)</f>
        <v>0.76308997050147476</v>
      </c>
      <c r="AD32" s="43">
        <f>MAX(J32:Z32)</f>
        <v>433.92</v>
      </c>
    </row>
    <row r="33" spans="1:41" s="34" customFormat="1" ht="12" x14ac:dyDescent="0.2">
      <c r="A33" s="72"/>
      <c r="B33" s="83"/>
      <c r="C33" s="51"/>
      <c r="D33" s="37"/>
      <c r="E33" s="37"/>
      <c r="F33" s="37"/>
      <c r="G33" s="37"/>
      <c r="H33" s="38"/>
      <c r="I33" s="38"/>
      <c r="J33" s="39"/>
      <c r="K33" s="39"/>
      <c r="L33" s="39"/>
      <c r="M33" s="39"/>
      <c r="N33" s="40"/>
      <c r="O33" s="40"/>
      <c r="P33" s="40"/>
      <c r="Q33" s="40"/>
      <c r="R33" s="39"/>
      <c r="S33" s="39"/>
      <c r="T33" s="39"/>
      <c r="U33" s="39"/>
      <c r="V33" s="39"/>
      <c r="W33" s="39"/>
      <c r="X33" s="39"/>
      <c r="Y33" s="39"/>
      <c r="Z33" s="39"/>
      <c r="AA33" s="37"/>
      <c r="AB33" s="41"/>
      <c r="AC33" s="42"/>
      <c r="AD33" s="43"/>
    </row>
    <row r="34" spans="1:41" s="34" customFormat="1" x14ac:dyDescent="0.2">
      <c r="A34" s="72"/>
      <c r="B34" s="83" t="s">
        <v>57</v>
      </c>
      <c r="C34" s="51" t="s">
        <v>59</v>
      </c>
      <c r="D34" s="52">
        <v>283.2</v>
      </c>
      <c r="E34" s="52">
        <v>275.52</v>
      </c>
      <c r="F34" s="52">
        <v>277.44</v>
      </c>
      <c r="G34" s="52">
        <v>287.04000000000002</v>
      </c>
      <c r="H34" s="53">
        <v>301.44</v>
      </c>
      <c r="I34" s="53">
        <v>283.2</v>
      </c>
      <c r="J34" s="54">
        <v>300.48</v>
      </c>
      <c r="K34" s="54">
        <v>309.12</v>
      </c>
      <c r="L34" s="54">
        <v>303.36</v>
      </c>
      <c r="M34" s="54">
        <v>320.64</v>
      </c>
      <c r="N34" s="54">
        <v>274.56</v>
      </c>
      <c r="O34" s="54">
        <v>285.12</v>
      </c>
      <c r="P34" s="54">
        <v>305.27999999999997</v>
      </c>
      <c r="Q34" s="54">
        <v>312.95999999999998</v>
      </c>
      <c r="R34" s="54">
        <v>333.12</v>
      </c>
      <c r="S34" s="54">
        <v>323.52</v>
      </c>
      <c r="T34" s="54">
        <v>302.39999999999998</v>
      </c>
      <c r="U34" s="54">
        <v>308.16000000000003</v>
      </c>
      <c r="V34" s="54">
        <v>295.68</v>
      </c>
      <c r="W34" s="54">
        <v>300.48</v>
      </c>
      <c r="X34" s="54">
        <v>294.72000000000003</v>
      </c>
      <c r="Y34" s="54">
        <v>292.8</v>
      </c>
      <c r="Z34" s="54">
        <v>281.27999999999997</v>
      </c>
      <c r="AA34" s="80">
        <v>264.95999999999998</v>
      </c>
      <c r="AB34" s="41">
        <f>SUM(D34:AA34)</f>
        <v>7116.48</v>
      </c>
      <c r="AC34" s="42">
        <f>AVERAGE(D34:AA34)/MAX(D34:AA34)</f>
        <v>0.89012968299711814</v>
      </c>
      <c r="AD34" s="43">
        <f>MAX(J34:Z34)</f>
        <v>333.12</v>
      </c>
    </row>
    <row r="35" spans="1:41" s="34" customFormat="1" ht="12" x14ac:dyDescent="0.2">
      <c r="A35" s="72"/>
      <c r="B35" s="83"/>
      <c r="C35" s="51"/>
      <c r="D35" s="37"/>
      <c r="E35" s="37"/>
      <c r="F35" s="37"/>
      <c r="G35" s="37"/>
      <c r="H35" s="38"/>
      <c r="I35" s="38"/>
      <c r="J35" s="39"/>
      <c r="K35" s="39"/>
      <c r="L35" s="39"/>
      <c r="M35" s="39"/>
      <c r="N35" s="40"/>
      <c r="O35" s="40"/>
      <c r="P35" s="40"/>
      <c r="Q35" s="40"/>
      <c r="R35" s="39"/>
      <c r="S35" s="39"/>
      <c r="T35" s="39"/>
      <c r="U35" s="39"/>
      <c r="V35" s="39"/>
      <c r="W35" s="39"/>
      <c r="X35" s="39"/>
      <c r="Y35" s="39"/>
      <c r="Z35" s="39"/>
      <c r="AA35" s="37"/>
      <c r="AB35" s="41"/>
      <c r="AC35" s="42"/>
      <c r="AD35" s="43"/>
    </row>
    <row r="36" spans="1:41" s="34" customFormat="1" x14ac:dyDescent="0.2">
      <c r="A36" s="72"/>
      <c r="B36" s="83" t="s">
        <v>57</v>
      </c>
      <c r="C36" s="51" t="s">
        <v>60</v>
      </c>
      <c r="D36" s="52">
        <v>1.2E-2</v>
      </c>
      <c r="E36" s="52">
        <v>6.0000000000000001E-3</v>
      </c>
      <c r="F36" s="52">
        <v>1.2E-2</v>
      </c>
      <c r="G36" s="52">
        <v>6.0000000000000001E-3</v>
      </c>
      <c r="H36" s="53">
        <v>1.2E-2</v>
      </c>
      <c r="I36" s="53">
        <v>6.0000000000000001E-3</v>
      </c>
      <c r="J36" s="54">
        <v>1.2E-2</v>
      </c>
      <c r="K36" s="54">
        <v>6.0000000000000001E-3</v>
      </c>
      <c r="L36" s="54">
        <v>1.2E-2</v>
      </c>
      <c r="M36" s="54">
        <v>1.2E-2</v>
      </c>
      <c r="N36" s="54">
        <v>6.0000000000000001E-3</v>
      </c>
      <c r="O36" s="54">
        <v>1.2E-2</v>
      </c>
      <c r="P36" s="54">
        <v>6.0000000000000001E-3</v>
      </c>
      <c r="Q36" s="54">
        <v>1.2E-2</v>
      </c>
      <c r="R36" s="54">
        <v>6.0000000000000001E-3</v>
      </c>
      <c r="S36" s="54">
        <v>1.2E-2</v>
      </c>
      <c r="T36" s="54">
        <v>6.0000000000000001E-3</v>
      </c>
      <c r="U36" s="54">
        <v>1.2E-2</v>
      </c>
      <c r="V36" s="54">
        <v>6.0000000000000001E-3</v>
      </c>
      <c r="W36" s="54">
        <v>1.2E-2</v>
      </c>
      <c r="X36" s="54">
        <v>6.0000000000000001E-3</v>
      </c>
      <c r="Y36" s="54">
        <v>1.2E-2</v>
      </c>
      <c r="Z36" s="54">
        <v>6.0000000000000001E-3</v>
      </c>
      <c r="AA36" s="80">
        <v>1.2E-2</v>
      </c>
      <c r="AB36" s="41">
        <f>SUM(D36:AA36)</f>
        <v>0.22200000000000009</v>
      </c>
      <c r="AC36" s="42">
        <f>AVERAGE(D36:AA36)/MAX(D36:AA36)</f>
        <v>0.77083333333333359</v>
      </c>
      <c r="AD36" s="43">
        <f>MAX(J36:Z36)</f>
        <v>1.2E-2</v>
      </c>
    </row>
    <row r="37" spans="1:41" s="34" customFormat="1" ht="12" x14ac:dyDescent="0.2">
      <c r="A37" s="72"/>
      <c r="B37" s="83"/>
      <c r="C37" s="51"/>
      <c r="D37" s="37"/>
      <c r="E37" s="37"/>
      <c r="F37" s="37"/>
      <c r="G37" s="37"/>
      <c r="H37" s="38"/>
      <c r="I37" s="38"/>
      <c r="J37" s="39"/>
      <c r="K37" s="39"/>
      <c r="L37" s="39"/>
      <c r="M37" s="39"/>
      <c r="N37" s="40"/>
      <c r="O37" s="40"/>
      <c r="P37" s="40"/>
      <c r="Q37" s="40"/>
      <c r="R37" s="39"/>
      <c r="S37" s="39"/>
      <c r="T37" s="39"/>
      <c r="U37" s="39"/>
      <c r="V37" s="39"/>
      <c r="W37" s="39"/>
      <c r="X37" s="39"/>
      <c r="Y37" s="39"/>
      <c r="Z37" s="39"/>
      <c r="AA37" s="37"/>
      <c r="AB37" s="41"/>
      <c r="AC37" s="42"/>
      <c r="AD37" s="43"/>
    </row>
    <row r="38" spans="1:41" s="34" customFormat="1" x14ac:dyDescent="0.2">
      <c r="A38" s="72"/>
      <c r="B38" s="83" t="s">
        <v>57</v>
      </c>
      <c r="C38" s="51" t="s">
        <v>61</v>
      </c>
      <c r="D38" s="52">
        <v>0.09</v>
      </c>
      <c r="E38" s="52">
        <v>7.8E-2</v>
      </c>
      <c r="F38" s="52">
        <v>7.1999999999999995E-2</v>
      </c>
      <c r="G38" s="52">
        <v>7.1999999999999995E-2</v>
      </c>
      <c r="H38" s="53">
        <v>7.1999999999999995E-2</v>
      </c>
      <c r="I38" s="53">
        <v>7.8E-2</v>
      </c>
      <c r="J38" s="54">
        <v>7.1999999999999995E-2</v>
      </c>
      <c r="K38" s="54">
        <v>7.1999999999999995E-2</v>
      </c>
      <c r="L38" s="54">
        <v>7.1999999999999995E-2</v>
      </c>
      <c r="M38" s="54">
        <v>7.1999999999999995E-2</v>
      </c>
      <c r="N38" s="54">
        <v>7.8E-2</v>
      </c>
      <c r="O38" s="54">
        <v>7.1999999999999995E-2</v>
      </c>
      <c r="P38" s="54">
        <v>7.1999999999999995E-2</v>
      </c>
      <c r="Q38" s="54">
        <v>7.1999999999999995E-2</v>
      </c>
      <c r="R38" s="54">
        <v>7.1999999999999995E-2</v>
      </c>
      <c r="S38" s="54">
        <v>7.1999999999999995E-2</v>
      </c>
      <c r="T38" s="54">
        <v>7.1999999999999995E-2</v>
      </c>
      <c r="U38" s="54">
        <v>7.1999999999999995E-2</v>
      </c>
      <c r="V38" s="54">
        <v>0.13200000000000001</v>
      </c>
      <c r="W38" s="54">
        <v>7.8E-2</v>
      </c>
      <c r="X38" s="54">
        <v>0.10199999999999999</v>
      </c>
      <c r="Y38" s="54">
        <v>0.13200000000000001</v>
      </c>
      <c r="Z38" s="54">
        <v>0.13800000000000001</v>
      </c>
      <c r="AA38" s="80">
        <v>0.13200000000000001</v>
      </c>
      <c r="AB38" s="41">
        <f>SUM(D38:AA38)</f>
        <v>2.0460000000000003</v>
      </c>
      <c r="AC38" s="42">
        <f>AVERAGE(D38:AA38)/MAX(D38:AA38)</f>
        <v>0.61775362318840576</v>
      </c>
      <c r="AD38" s="43">
        <f>MAX(J38:Z38)</f>
        <v>0.13800000000000001</v>
      </c>
    </row>
    <row r="39" spans="1:41" s="34" customFormat="1" ht="12" x14ac:dyDescent="0.2">
      <c r="A39" s="72"/>
      <c r="B39" s="83"/>
      <c r="C39" s="51"/>
      <c r="D39" s="37"/>
      <c r="E39" s="37"/>
      <c r="F39" s="37"/>
      <c r="G39" s="37"/>
      <c r="H39" s="38"/>
      <c r="I39" s="38"/>
      <c r="J39" s="39"/>
      <c r="K39" s="39"/>
      <c r="L39" s="39"/>
      <c r="M39" s="39"/>
      <c r="N39" s="40"/>
      <c r="O39" s="40"/>
      <c r="P39" s="40"/>
      <c r="Q39" s="40"/>
      <c r="R39" s="39"/>
      <c r="S39" s="39"/>
      <c r="T39" s="39"/>
      <c r="U39" s="39"/>
      <c r="V39" s="39"/>
      <c r="W39" s="39"/>
      <c r="X39" s="39"/>
      <c r="Y39" s="39"/>
      <c r="Z39" s="39"/>
      <c r="AA39" s="37"/>
      <c r="AB39" s="41"/>
      <c r="AC39" s="42"/>
      <c r="AD39" s="43"/>
    </row>
    <row r="40" spans="1:41" s="34" customFormat="1" ht="12" x14ac:dyDescent="0.2">
      <c r="A40" s="72"/>
      <c r="B40" s="73" t="s">
        <v>62</v>
      </c>
      <c r="C40" s="74"/>
      <c r="D40" s="85">
        <f t="shared" ref="D40:AA40" si="2">D28+D30+D32+D34+D36+D38</f>
        <v>3733.4220000000005</v>
      </c>
      <c r="E40" s="85">
        <f t="shared" si="2"/>
        <v>3564.3240000000001</v>
      </c>
      <c r="F40" s="85">
        <f t="shared" si="2"/>
        <v>3516.6840000000002</v>
      </c>
      <c r="G40" s="85">
        <f t="shared" si="2"/>
        <v>3767.1179999999999</v>
      </c>
      <c r="H40" s="85">
        <f t="shared" si="2"/>
        <v>4162.2839999999997</v>
      </c>
      <c r="I40" s="85">
        <f t="shared" si="2"/>
        <v>4386.4440000000004</v>
      </c>
      <c r="J40" s="85">
        <f t="shared" si="2"/>
        <v>4757.2439999999997</v>
      </c>
      <c r="K40" s="85">
        <f t="shared" si="2"/>
        <v>5057.1180000000004</v>
      </c>
      <c r="L40" s="85">
        <f t="shared" si="2"/>
        <v>5113.043999999999</v>
      </c>
      <c r="M40" s="85">
        <f t="shared" si="2"/>
        <v>5244.4440000000004</v>
      </c>
      <c r="N40" s="86">
        <f t="shared" si="2"/>
        <v>5142.6840000000011</v>
      </c>
      <c r="O40" s="86">
        <f t="shared" si="2"/>
        <v>5118.4440000000004</v>
      </c>
      <c r="P40" s="86">
        <f t="shared" si="2"/>
        <v>5009.3580000000002</v>
      </c>
      <c r="Q40" s="86">
        <f t="shared" si="2"/>
        <v>4931.3640000000005</v>
      </c>
      <c r="R40" s="85">
        <f t="shared" si="2"/>
        <v>4999.0380000000005</v>
      </c>
      <c r="S40" s="85">
        <f t="shared" si="2"/>
        <v>5030.2439999999997</v>
      </c>
      <c r="T40" s="85">
        <f t="shared" si="2"/>
        <v>4974.9179999999997</v>
      </c>
      <c r="U40" s="85">
        <f t="shared" si="2"/>
        <v>4932.4439999999995</v>
      </c>
      <c r="V40" s="85">
        <f t="shared" si="2"/>
        <v>4885.3380000000006</v>
      </c>
      <c r="W40" s="85">
        <f t="shared" si="2"/>
        <v>4818.33</v>
      </c>
      <c r="X40" s="85">
        <f t="shared" si="2"/>
        <v>4722.3480000000009</v>
      </c>
      <c r="Y40" s="85">
        <f t="shared" si="2"/>
        <v>4514.6639999999989</v>
      </c>
      <c r="Z40" s="85">
        <f t="shared" si="2"/>
        <v>4074.6239999999993</v>
      </c>
      <c r="AA40" s="85">
        <f t="shared" si="2"/>
        <v>3697.7040000000006</v>
      </c>
      <c r="AB40" s="87">
        <f>SUM(D40:AA40)</f>
        <v>110153.62800000003</v>
      </c>
      <c r="AC40" s="88">
        <f>AVERAGE(D40:AA40)/MAX(D40:AA40)</f>
        <v>0.87516131357299287</v>
      </c>
      <c r="AD40" s="89">
        <f>MAX(J40:Z40)</f>
        <v>5244.4440000000004</v>
      </c>
    </row>
    <row r="41" spans="1:41" s="34" customFormat="1" ht="12" x14ac:dyDescent="0.2">
      <c r="A41" s="72"/>
      <c r="B41" s="83"/>
      <c r="C41" s="51"/>
      <c r="D41" s="37"/>
      <c r="E41" s="37"/>
      <c r="F41" s="37"/>
      <c r="G41" s="37"/>
      <c r="H41" s="38"/>
      <c r="I41" s="38"/>
      <c r="J41" s="39"/>
      <c r="K41" s="39"/>
      <c r="L41" s="39"/>
      <c r="M41" s="39"/>
      <c r="N41" s="40"/>
      <c r="O41" s="40"/>
      <c r="P41" s="40"/>
      <c r="Q41" s="40"/>
      <c r="R41" s="39"/>
      <c r="S41" s="39"/>
      <c r="T41" s="39"/>
      <c r="U41" s="39"/>
      <c r="V41" s="39"/>
      <c r="W41" s="39"/>
      <c r="X41" s="39"/>
      <c r="Y41" s="39"/>
      <c r="Z41" s="39"/>
      <c r="AA41" s="37"/>
      <c r="AB41" s="41"/>
      <c r="AC41" s="42"/>
      <c r="AD41" s="43"/>
    </row>
    <row r="42" spans="1:41" s="34" customFormat="1" thickBot="1" x14ac:dyDescent="0.25">
      <c r="A42" s="72"/>
      <c r="B42" s="90" t="s">
        <v>63</v>
      </c>
      <c r="C42" s="91"/>
      <c r="D42" s="92">
        <f>D16+D24+D40</f>
        <v>4653.0220000000008</v>
      </c>
      <c r="E42" s="93">
        <f>E16+E24+E40</f>
        <v>4406.7240000000002</v>
      </c>
      <c r="F42" s="92">
        <f t="shared" ref="F42:AA42" si="3">F16+F24+F40</f>
        <v>4345.384</v>
      </c>
      <c r="G42" s="92">
        <f>G16+G24+G40</f>
        <v>4691.3180000000002</v>
      </c>
      <c r="H42" s="92">
        <f t="shared" si="3"/>
        <v>5336.2839999999997</v>
      </c>
      <c r="I42" s="92">
        <f t="shared" si="3"/>
        <v>5599.2440000000006</v>
      </c>
      <c r="J42" s="92">
        <f t="shared" si="3"/>
        <v>5944.5439999999999</v>
      </c>
      <c r="K42" s="92">
        <f t="shared" si="3"/>
        <v>6285.4180000000006</v>
      </c>
      <c r="L42" s="92">
        <f t="shared" si="3"/>
        <v>6376.1439999999984</v>
      </c>
      <c r="M42" s="92">
        <f t="shared" si="3"/>
        <v>6487.0440000000008</v>
      </c>
      <c r="N42" s="95">
        <f t="shared" si="3"/>
        <v>6371.3840000000009</v>
      </c>
      <c r="O42" s="95">
        <f t="shared" si="3"/>
        <v>6288.0439999999999</v>
      </c>
      <c r="P42" s="95">
        <f t="shared" si="3"/>
        <v>6150.6580000000004</v>
      </c>
      <c r="Q42" s="95">
        <f t="shared" si="3"/>
        <v>6070.1640000000007</v>
      </c>
      <c r="R42" s="92">
        <f t="shared" si="3"/>
        <v>6154.9380000000001</v>
      </c>
      <c r="S42" s="92">
        <f t="shared" si="3"/>
        <v>6196.6440000000002</v>
      </c>
      <c r="T42" s="92">
        <f t="shared" si="3"/>
        <v>6172.3179999999993</v>
      </c>
      <c r="U42" s="92">
        <f t="shared" si="3"/>
        <v>6131.0439999999999</v>
      </c>
      <c r="V42" s="92">
        <f t="shared" si="3"/>
        <v>6088.0380000000005</v>
      </c>
      <c r="W42" s="94">
        <f t="shared" si="3"/>
        <v>6035.43</v>
      </c>
      <c r="X42" s="92">
        <f t="shared" si="3"/>
        <v>5937.5480000000007</v>
      </c>
      <c r="Y42" s="92">
        <f t="shared" si="3"/>
        <v>5606.0639999999985</v>
      </c>
      <c r="Z42" s="92">
        <f>Z16+Z24+Z40</f>
        <v>5060.4239999999991</v>
      </c>
      <c r="AA42" s="92">
        <f t="shared" si="3"/>
        <v>4582.9040000000005</v>
      </c>
      <c r="AB42" s="96">
        <f>SUM(D42:AA42)</f>
        <v>136970.728</v>
      </c>
      <c r="AC42" s="97">
        <f>AVERAGE(D42:AA42)/MAX(D42:AA42)</f>
        <v>0.87977107395397136</v>
      </c>
      <c r="AD42" s="98">
        <f>MAX(J42:Z42)</f>
        <v>6487.0440000000008</v>
      </c>
    </row>
    <row r="43" spans="1:41" s="34" customFormat="1" x14ac:dyDescent="0.2">
      <c r="B43" s="99" t="s">
        <v>64</v>
      </c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</row>
    <row r="44" spans="1:41" s="34" customFormat="1" ht="12" customHeight="1" x14ac:dyDescent="0.2">
      <c r="B44" s="101" t="s">
        <v>65</v>
      </c>
      <c r="C44" s="101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</row>
    <row r="45" spans="1:41" s="34" customFormat="1" ht="12" customHeight="1" x14ac:dyDescent="0.2">
      <c r="B45" s="99" t="s">
        <v>66</v>
      </c>
      <c r="C45" s="101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</row>
    <row r="47" spans="1:41" x14ac:dyDescent="0.2">
      <c r="D47" s="105">
        <v>4653.0219999999999</v>
      </c>
      <c r="E47" s="106">
        <v>4406.7240000000002</v>
      </c>
      <c r="F47">
        <v>4345.384</v>
      </c>
      <c r="G47" s="104">
        <v>4691.3180000000002</v>
      </c>
      <c r="H47">
        <v>5336.2839999999997</v>
      </c>
      <c r="I47" s="102">
        <v>5599.2439999999997</v>
      </c>
      <c r="J47">
        <v>5944.5439999999999</v>
      </c>
      <c r="K47">
        <v>6285.4179999999997</v>
      </c>
      <c r="L47" s="102">
        <v>6376.1440000000002</v>
      </c>
      <c r="M47" s="102">
        <v>6487.0439999999999</v>
      </c>
      <c r="N47" s="102">
        <v>6371.384</v>
      </c>
      <c r="O47">
        <v>6288.0439999999999</v>
      </c>
      <c r="P47" s="102">
        <v>6150.6580000000004</v>
      </c>
      <c r="Q47" s="102">
        <v>6070.1639999999998</v>
      </c>
      <c r="R47" s="102">
        <v>6154.9380000000001</v>
      </c>
      <c r="S47" s="102">
        <v>6196.6440000000002</v>
      </c>
      <c r="T47">
        <v>6172.3180000000002</v>
      </c>
      <c r="U47">
        <v>6131.0439999999999</v>
      </c>
      <c r="V47" s="102">
        <v>6088.0379999999996</v>
      </c>
      <c r="W47">
        <v>6035.43</v>
      </c>
      <c r="X47" s="102">
        <v>5937.5479999999998</v>
      </c>
      <c r="Y47" s="103">
        <v>5606.0640000000003</v>
      </c>
      <c r="Z47" s="102">
        <v>5060.424</v>
      </c>
      <c r="AA47">
        <v>4582.9040000000005</v>
      </c>
    </row>
    <row r="48" spans="1:41" x14ac:dyDescent="0.2">
      <c r="D48" t="b">
        <f>D42=D47</f>
        <v>1</v>
      </c>
      <c r="E48" t="b">
        <f>E42=E47</f>
        <v>1</v>
      </c>
      <c r="F48" t="b">
        <f t="shared" ref="F48:AA48" si="4">F42=F47</f>
        <v>1</v>
      </c>
      <c r="G48" t="b">
        <f>G42=G47</f>
        <v>1</v>
      </c>
      <c r="H48" t="b">
        <f t="shared" si="4"/>
        <v>1</v>
      </c>
      <c r="I48" t="b">
        <f t="shared" si="4"/>
        <v>1</v>
      </c>
      <c r="J48" t="b">
        <f t="shared" si="4"/>
        <v>1</v>
      </c>
      <c r="K48" t="b">
        <f t="shared" si="4"/>
        <v>1</v>
      </c>
      <c r="L48" t="b">
        <f t="shared" si="4"/>
        <v>1</v>
      </c>
      <c r="M48" t="b">
        <f t="shared" si="4"/>
        <v>1</v>
      </c>
      <c r="N48" t="b">
        <f t="shared" si="4"/>
        <v>1</v>
      </c>
      <c r="O48" t="b">
        <f t="shared" si="4"/>
        <v>1</v>
      </c>
      <c r="P48" t="b">
        <f t="shared" si="4"/>
        <v>1</v>
      </c>
      <c r="Q48" t="b">
        <f t="shared" si="4"/>
        <v>1</v>
      </c>
      <c r="R48" t="b">
        <f t="shared" si="4"/>
        <v>1</v>
      </c>
      <c r="S48" t="b">
        <f t="shared" si="4"/>
        <v>1</v>
      </c>
      <c r="T48" t="b">
        <f t="shared" si="4"/>
        <v>1</v>
      </c>
      <c r="U48" t="b">
        <f t="shared" si="4"/>
        <v>1</v>
      </c>
      <c r="V48" t="b">
        <f t="shared" si="4"/>
        <v>1</v>
      </c>
      <c r="W48" t="b">
        <f t="shared" si="4"/>
        <v>1</v>
      </c>
      <c r="X48" t="b">
        <f t="shared" si="4"/>
        <v>1</v>
      </c>
      <c r="Y48" t="b">
        <f t="shared" si="4"/>
        <v>1</v>
      </c>
      <c r="Z48" t="b">
        <f>Z42=Z47</f>
        <v>1</v>
      </c>
      <c r="AA48" t="b">
        <f t="shared" si="4"/>
        <v>1</v>
      </c>
    </row>
  </sheetData>
  <mergeCells count="7">
    <mergeCell ref="A4:AC4"/>
    <mergeCell ref="A7:A8"/>
    <mergeCell ref="B7:B8"/>
    <mergeCell ref="C7:C8"/>
    <mergeCell ref="D7:AA7"/>
    <mergeCell ref="AB7:AB8"/>
    <mergeCell ref="AC7:AC8"/>
  </mergeCells>
  <pageMargins left="0.39370078740157483" right="0.39370078740157483" top="0.39370078740157483" bottom="0.39370078740157483" header="0.51181102362204722" footer="0.51181102362204722"/>
  <pageSetup paperSize="9" scale="3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</vt:lpstr>
      <vt:lpstr>'Приложение 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Липовская Татьяна Владимировна</dc:creator>
  <cp:lastModifiedBy>Липовская Татьяна Владимировна</cp:lastModifiedBy>
  <dcterms:created xsi:type="dcterms:W3CDTF">2022-07-08T03:13:29Z</dcterms:created>
  <dcterms:modified xsi:type="dcterms:W3CDTF">2022-07-08T03:53:01Z</dcterms:modified>
</cp:coreProperties>
</file>